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480" windowHeight="7755"/>
  </bookViews>
  <sheets>
    <sheet name="Сводный УП" sheetId="5" r:id="rId1"/>
    <sheet name="План педнагрузки" sheetId="6" r:id="rId2"/>
    <sheet name="Кружки и секции" sheetId="4" r:id="rId3"/>
  </sheets>
  <calcPr calcId="145621"/>
</workbook>
</file>

<file path=xl/calcChain.xml><?xml version="1.0" encoding="utf-8"?>
<calcChain xmlns="http://schemas.openxmlformats.org/spreadsheetml/2006/main">
  <c r="T21" i="6" l="1"/>
  <c r="R21" i="6"/>
  <c r="V21" i="6" l="1"/>
  <c r="L44" i="6"/>
  <c r="M44" i="6"/>
  <c r="N44" i="6"/>
  <c r="O44" i="6"/>
  <c r="P44" i="6"/>
  <c r="F47" i="5" l="1"/>
  <c r="G47" i="5"/>
  <c r="J47" i="5"/>
  <c r="K47" i="5"/>
  <c r="L47" i="5"/>
  <c r="O47" i="5" l="1"/>
  <c r="S36" i="6" l="1"/>
  <c r="U15" i="6" l="1"/>
  <c r="U43" i="6" l="1"/>
  <c r="S43" i="6"/>
  <c r="S44" i="5" l="1"/>
  <c r="R44" i="5"/>
  <c r="S42" i="5"/>
  <c r="R42" i="5"/>
  <c r="S40" i="5"/>
  <c r="U42" i="6" s="1"/>
  <c r="R40" i="5"/>
  <c r="S42" i="6"/>
  <c r="S36" i="5"/>
  <c r="U39" i="6" s="1"/>
  <c r="R36" i="5"/>
  <c r="S39" i="6"/>
  <c r="S33" i="5"/>
  <c r="R33" i="5"/>
  <c r="S31" i="5"/>
  <c r="R31" i="5"/>
  <c r="T28" i="5"/>
  <c r="Q28" i="5"/>
  <c r="S29" i="5"/>
  <c r="R29" i="5"/>
  <c r="S26" i="5"/>
  <c r="S25" i="5"/>
  <c r="R25" i="5"/>
  <c r="S23" i="5"/>
  <c r="R23" i="5"/>
  <c r="T46" i="5" l="1"/>
  <c r="S38" i="5"/>
  <c r="S37" i="5"/>
  <c r="S27" i="5"/>
  <c r="R27" i="5"/>
  <c r="T21" i="5"/>
  <c r="T20" i="5"/>
  <c r="T19" i="5"/>
  <c r="T18" i="5"/>
  <c r="S17" i="5"/>
  <c r="T16" i="5"/>
  <c r="S15" i="5"/>
  <c r="R15" i="5"/>
  <c r="T14" i="5"/>
  <c r="T13" i="5"/>
  <c r="T12" i="5"/>
  <c r="T11" i="5"/>
  <c r="T10" i="5"/>
  <c r="Q43" i="6"/>
  <c r="U41" i="6" l="1"/>
  <c r="U40" i="6"/>
  <c r="T22" i="5"/>
  <c r="T15" i="5"/>
  <c r="T37" i="5"/>
  <c r="T29" i="5"/>
  <c r="S45" i="5"/>
  <c r="T43" i="5"/>
  <c r="R34" i="5"/>
  <c r="T35" i="5"/>
  <c r="R45" i="5"/>
  <c r="S34" i="5"/>
  <c r="T17" i="5"/>
  <c r="T38" i="5"/>
  <c r="T39" i="5"/>
  <c r="T41" i="5"/>
  <c r="T45" i="5" s="1"/>
  <c r="R47" i="5" l="1"/>
  <c r="T30" i="5"/>
  <c r="S47" i="5"/>
  <c r="T47" i="5" l="1"/>
  <c r="T43" i="6"/>
  <c r="R43" i="6"/>
  <c r="T42" i="6"/>
  <c r="R42" i="6"/>
  <c r="T41" i="6"/>
  <c r="T40" i="6"/>
  <c r="T39" i="6"/>
  <c r="R39" i="6"/>
  <c r="T38" i="6"/>
  <c r="T37" i="6"/>
  <c r="J44" i="6"/>
  <c r="V43" i="6" l="1"/>
  <c r="W35" i="6" l="1"/>
  <c r="U35" i="6"/>
  <c r="T35" i="6" s="1"/>
  <c r="R36" i="6"/>
  <c r="W43" i="6"/>
  <c r="T36" i="6" l="1"/>
  <c r="V35" i="6"/>
  <c r="Q18" i="5"/>
  <c r="Q19" i="5"/>
  <c r="Q20" i="5"/>
  <c r="Q46" i="5"/>
  <c r="Q42" i="6"/>
  <c r="Q39" i="6"/>
  <c r="K37" i="6"/>
  <c r="I37" i="6"/>
  <c r="H37" i="6"/>
  <c r="Q21" i="5"/>
  <c r="Q16" i="5"/>
  <c r="U16" i="5" s="1"/>
  <c r="Q14" i="5"/>
  <c r="Q13" i="5"/>
  <c r="Q12" i="5"/>
  <c r="Q11" i="5"/>
  <c r="Q10" i="5"/>
  <c r="K44" i="6" l="1"/>
  <c r="U21" i="5"/>
  <c r="Q35" i="5"/>
  <c r="Q38" i="5"/>
  <c r="Q39" i="5"/>
  <c r="U10" i="5"/>
  <c r="U20" i="5"/>
  <c r="I47" i="5"/>
  <c r="U19" i="5"/>
  <c r="Q17" i="5"/>
  <c r="H44" i="6"/>
  <c r="Q29" i="5"/>
  <c r="G44" i="6"/>
  <c r="E47" i="5"/>
  <c r="Q15" i="5"/>
  <c r="U46" i="5"/>
  <c r="U18" i="5"/>
  <c r="D47" i="5"/>
  <c r="Q37" i="5"/>
  <c r="U11" i="5"/>
  <c r="S38" i="6"/>
  <c r="Q41" i="5"/>
  <c r="Q43" i="5"/>
  <c r="Q36" i="6"/>
  <c r="Q44" i="6" s="1"/>
  <c r="C47" i="5" l="1"/>
  <c r="H47" i="5"/>
  <c r="M47" i="5"/>
  <c r="U38" i="5"/>
  <c r="R40" i="6"/>
  <c r="S44" i="6"/>
  <c r="R38" i="6"/>
  <c r="V38" i="6" s="1"/>
  <c r="R41" i="6"/>
  <c r="Q30" i="5"/>
  <c r="U39" i="5"/>
  <c r="U35" i="5"/>
  <c r="Q22" i="5"/>
  <c r="W42" i="6"/>
  <c r="V42" i="6"/>
  <c r="U37" i="5"/>
  <c r="W39" i="6"/>
  <c r="V39" i="6"/>
  <c r="P47" i="5"/>
  <c r="Q45" i="5"/>
  <c r="F44" i="6" l="1"/>
  <c r="I44" i="6"/>
  <c r="W40" i="6"/>
  <c r="R44" i="6"/>
  <c r="W38" i="6"/>
  <c r="U41" i="5"/>
  <c r="N47" i="5"/>
  <c r="V40" i="6"/>
  <c r="W41" i="6"/>
  <c r="V41" i="6"/>
  <c r="Q47" i="5"/>
  <c r="V36" i="6" l="1"/>
  <c r="W36" i="6"/>
  <c r="W44" i="6" s="1"/>
</calcChain>
</file>

<file path=xl/comments1.xml><?xml version="1.0" encoding="utf-8"?>
<comments xmlns="http://schemas.openxmlformats.org/spreadsheetml/2006/main">
  <authors>
    <author>Петр</author>
  </authors>
  <commentList>
    <comment ref="B15" authorId="0">
      <text>
        <r>
          <rPr>
            <sz val="8"/>
            <color indexed="81"/>
            <rFont val="Tahoma"/>
            <family val="2"/>
            <charset val="204"/>
          </rPr>
          <t>п.1. В соответствии с ФГОС</t>
        </r>
      </text>
    </comment>
    <comment ref="B16" authorId="0">
      <text>
        <r>
          <rPr>
            <sz val="8"/>
            <color indexed="81"/>
            <rFont val="Tahoma"/>
            <family val="2"/>
            <charset val="204"/>
          </rPr>
          <t>п.2. деления: ин.яз, инф.</t>
        </r>
      </text>
    </comment>
    <comment ref="B17" authorId="0">
      <text>
        <r>
          <rPr>
            <sz val="8"/>
            <color indexed="81"/>
            <rFont val="Tahoma"/>
            <family val="2"/>
            <charset val="204"/>
          </rPr>
          <t>п.3. Кол-во студентов*4ч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п.17, 18. По УП</t>
        </r>
      </text>
    </comment>
    <comment ref="B19" authorId="0">
      <text>
        <r>
          <rPr>
            <sz val="8"/>
            <color indexed="81"/>
            <rFont val="Tahoma"/>
            <family val="2"/>
            <charset val="204"/>
          </rPr>
          <t>п.19. 3 часа за 1 рабочий день на группу. Группа может быть разделена на 2 подгруппы</t>
        </r>
      </text>
    </comment>
    <comment ref="B20" authorId="0">
      <text>
        <r>
          <rPr>
            <sz val="8"/>
            <color indexed="81"/>
            <rFont val="Tahoma"/>
            <family val="2"/>
            <charset val="204"/>
          </rPr>
          <t>п.20, 21. По УП</t>
        </r>
      </text>
    </comment>
    <comment ref="B21" authorId="0">
      <text>
        <r>
          <rPr>
            <sz val="8"/>
            <color indexed="81"/>
            <rFont val="Tahoma"/>
            <family val="2"/>
            <charset val="204"/>
          </rPr>
          <t>По УП</t>
        </r>
      </text>
    </comment>
    <comment ref="B23" authorId="0">
      <text>
        <r>
          <rPr>
            <sz val="8"/>
            <color indexed="81"/>
            <rFont val="Tahoma"/>
            <family val="2"/>
            <charset val="204"/>
          </rPr>
          <t>п.6. Устный экзамен: кол-во студ/3</t>
        </r>
      </text>
    </comment>
    <comment ref="B25" authorId="0">
      <text>
        <r>
          <rPr>
            <sz val="8"/>
            <color indexed="81"/>
            <rFont val="Tahoma"/>
            <family val="2"/>
            <charset val="204"/>
          </rPr>
          <t>п.5. Письменный экзамен: не более 3 часов на группу</t>
        </r>
      </text>
    </comment>
    <comment ref="B29" authorId="0">
      <text>
        <r>
          <rPr>
            <sz val="8"/>
            <color indexed="81"/>
            <rFont val="Tahoma"/>
            <family val="2"/>
            <charset val="204"/>
          </rPr>
          <t>п.7. Выполнение практической работы Кол-во часов=Кол-во студ/3*3 члена комиссии (работодатель, препод.,ассистент)</t>
        </r>
      </text>
    </comment>
    <comment ref="B31" authorId="0">
      <text>
        <r>
          <rPr>
            <sz val="8"/>
            <color indexed="81"/>
            <rFont val="Tahoma"/>
            <family val="2"/>
            <charset val="204"/>
          </rPr>
          <t>п. 9. по УД-0,5ч. Кол-во студ.*0,5*Кол-во УД</t>
        </r>
      </text>
    </comment>
    <comment ref="B33" authorId="0">
      <text>
        <r>
          <rPr>
            <sz val="8"/>
            <color indexed="81"/>
            <rFont val="Tahoma"/>
            <family val="2"/>
            <charset val="204"/>
          </rPr>
          <t>п.9. По ОП и СпецД - 0,75ч. Кол-во студ.*0,75*Кол-во ОП и СпецД</t>
        </r>
      </text>
    </comment>
    <comment ref="B36" authorId="0">
      <text>
        <r>
          <rPr>
            <sz val="8"/>
            <color indexed="81"/>
            <rFont val="Tahoma"/>
            <family val="2"/>
            <charset val="204"/>
          </rPr>
          <t>п.10. Кол-во студ=кол-во часов</t>
        </r>
      </text>
    </comment>
    <comment ref="B37" authorId="0">
      <text>
        <r>
          <rPr>
            <sz val="8"/>
            <color indexed="81"/>
            <rFont val="Tahoma"/>
            <family val="2"/>
            <charset val="204"/>
          </rPr>
          <t>п.11. Кол-во студ*20ч</t>
        </r>
      </text>
    </comment>
    <comment ref="B38" authorId="0">
      <text>
        <r>
          <rPr>
            <sz val="8"/>
            <color indexed="81"/>
            <rFont val="Tahoma"/>
            <family val="2"/>
            <charset val="204"/>
          </rPr>
          <t>п.12. Кол-во студ*5ч</t>
        </r>
      </text>
    </comment>
    <comment ref="B39" authorId="0">
      <text>
        <r>
          <rPr>
            <sz val="8"/>
            <color indexed="81"/>
            <rFont val="Tahoma"/>
            <charset val="1"/>
          </rPr>
          <t xml:space="preserve">п.13. </t>
        </r>
      </text>
    </comment>
    <comment ref="B40" authorId="0">
      <text>
        <r>
          <rPr>
            <sz val="8"/>
            <color indexed="81"/>
            <rFont val="Tahoma"/>
            <family val="2"/>
            <charset val="204"/>
          </rPr>
          <t>п.16. Защита ВКР.  Кол-во студ*0,5ч</t>
        </r>
      </text>
    </comment>
    <comment ref="B42" authorId="0">
      <text>
        <r>
          <rPr>
            <sz val="8"/>
            <color indexed="81"/>
            <rFont val="Tahoma"/>
            <family val="2"/>
            <charset val="204"/>
          </rPr>
          <t>п.14. Прием устного ГЭ Кол-во студ/4*Кол-во устных ГЭ</t>
        </r>
      </text>
    </comment>
    <comment ref="B44" authorId="0">
      <text>
        <r>
          <rPr>
            <sz val="8"/>
            <color indexed="81"/>
            <rFont val="Tahoma"/>
            <family val="2"/>
            <charset val="204"/>
          </rPr>
          <t>п.15. Проведение и проверка письм. ГЭ (Кол-во студ.*0,5+2)* Кол-во письм.ГЭ по ОД</t>
        </r>
      </text>
    </comment>
    <comment ref="B46" authorId="0">
      <text>
        <r>
          <rPr>
            <sz val="8"/>
            <color indexed="81"/>
            <rFont val="Tahoma"/>
            <family val="2"/>
            <charset val="204"/>
          </rPr>
          <t>п.23. 5 дней (35 уч.часов) без выделения штата руководитель  по военной подготовке</t>
        </r>
      </text>
    </comment>
  </commentList>
</comments>
</file>

<file path=xl/sharedStrings.xml><?xml version="1.0" encoding="utf-8"?>
<sst xmlns="http://schemas.openxmlformats.org/spreadsheetml/2006/main" count="192" uniqueCount="144">
  <si>
    <t>Министерства ПОПРК РС(Я)</t>
  </si>
  <si>
    <t>от "__"_____________20__г. №________</t>
  </si>
  <si>
    <t>"Утверждаю"</t>
  </si>
  <si>
    <t>директор_____________________</t>
  </si>
  <si>
    <t>"__"_____________20__г.</t>
  </si>
  <si>
    <t>СВОДНЫЙ УЧЕБНЫЙ ПЛАН</t>
  </si>
  <si>
    <t>№</t>
  </si>
  <si>
    <t>Учебные группы очное обучение</t>
  </si>
  <si>
    <t>Всего часов</t>
  </si>
  <si>
    <t>Заочное обучение</t>
  </si>
  <si>
    <t>Внебюджетные группы</t>
  </si>
  <si>
    <t>ИТОГО часов</t>
  </si>
  <si>
    <t>1.</t>
  </si>
  <si>
    <t>Военные сборы</t>
  </si>
  <si>
    <t>Квалификационный экзамен</t>
  </si>
  <si>
    <t>ГИА</t>
  </si>
  <si>
    <t>ИТОГО</t>
  </si>
  <si>
    <t>Заместитель директора по учебно-производственной работе</t>
  </si>
  <si>
    <t>"Согласовано"</t>
  </si>
  <si>
    <t>Председатель профсоюзной организации ОУ</t>
  </si>
  <si>
    <t>"__"___________20__г.</t>
  </si>
  <si>
    <t>План распределения педагогической нагрузки преподавателей</t>
  </si>
  <si>
    <t>ФИО преподавателя</t>
  </si>
  <si>
    <t>Должность, место работы</t>
  </si>
  <si>
    <t>Категория</t>
  </si>
  <si>
    <t>Кол-во часов бюджетных групп</t>
  </si>
  <si>
    <t>в том числе по группам</t>
  </si>
  <si>
    <t>Всего часов учебной нагрузки</t>
  </si>
  <si>
    <t>в том числе в бюджетных группах</t>
  </si>
  <si>
    <t>Основные преподаватели</t>
  </si>
  <si>
    <t>ВСЕГО</t>
  </si>
  <si>
    <t>План распределения педагогической нагрузки кружков и секций</t>
  </si>
  <si>
    <t>ФИО руководителей кружков и секций</t>
  </si>
  <si>
    <t>Специальность по диплому</t>
  </si>
  <si>
    <t>Наименование кружка и секции</t>
  </si>
  <si>
    <t>Всего учащихся (студентов), посещ. кружки и секции</t>
  </si>
  <si>
    <t>в том числе</t>
  </si>
  <si>
    <t>Кол-во часов за счет бюджета</t>
  </si>
  <si>
    <t>Кол-во часов за счет внебюджета</t>
  </si>
  <si>
    <t>Подпись руководителя кружка</t>
  </si>
  <si>
    <t>Штатные работники</t>
  </si>
  <si>
    <t>Внешние совместители</t>
  </si>
  <si>
    <t>Заместители директора по учебно-воспитательной работе</t>
  </si>
  <si>
    <t>п/п</t>
  </si>
  <si>
    <t>Наименование учебных дисциплин, междисциплинарных курсов</t>
  </si>
  <si>
    <t>ОГСЭ</t>
  </si>
  <si>
    <t>ЕН</t>
  </si>
  <si>
    <t>ОП</t>
  </si>
  <si>
    <t>ПМ</t>
  </si>
  <si>
    <t>Итого часы ТО (согласно УП)</t>
  </si>
  <si>
    <t xml:space="preserve">ЛПЗ  </t>
  </si>
  <si>
    <t>Консультация</t>
  </si>
  <si>
    <t>Учебная практика</t>
  </si>
  <si>
    <t>Руководство учебной практикой, проводимой в предприятиях и организациях</t>
  </si>
  <si>
    <t>Производственная практика</t>
  </si>
  <si>
    <t>Преддипломная практика</t>
  </si>
  <si>
    <t>Экзамен</t>
  </si>
  <si>
    <t>Проверка курсовой работы</t>
  </si>
  <si>
    <t>Дипломное проектирование</t>
  </si>
  <si>
    <t xml:space="preserve">Рецензирование дипломного проекта </t>
  </si>
  <si>
    <t>Кол-во студентов</t>
  </si>
  <si>
    <t>Кол-во устных экзаменов</t>
  </si>
  <si>
    <t>Кол-во письменных экзаменов:</t>
  </si>
  <si>
    <t>Кол-во экзаменов (не более 8):</t>
  </si>
  <si>
    <t>Кол-во квалиф.экзаменов</t>
  </si>
  <si>
    <t>Кол-во УД:</t>
  </si>
  <si>
    <t>Кол-во ОП и СпецД:</t>
  </si>
  <si>
    <t>Кол-во дисциплин по курсовой работе</t>
  </si>
  <si>
    <t>Кол-во устных ГЭ:</t>
  </si>
  <si>
    <t>Группа</t>
  </si>
  <si>
    <t>Всего часов очного обучения</t>
  </si>
  <si>
    <t>Предмет, дисциплина</t>
  </si>
  <si>
    <t>В том числе по учебным группам</t>
  </si>
  <si>
    <t>подпись преподавателя</t>
  </si>
  <si>
    <t>Кол-во часов заочного обучения</t>
  </si>
  <si>
    <t>Кол-во часов внебюджетных групп</t>
  </si>
  <si>
    <t>I</t>
  </si>
  <si>
    <t>преподаватель</t>
  </si>
  <si>
    <t>Итого</t>
  </si>
  <si>
    <t>II</t>
  </si>
  <si>
    <t>Внутренние совместители</t>
  </si>
  <si>
    <t>IV</t>
  </si>
  <si>
    <t>Рецензирование контрольных работ заочники</t>
  </si>
  <si>
    <t>Кол-во письменных ГЭ по ОД:</t>
  </si>
  <si>
    <t>Кол-во членов комиссии (не менее 5):</t>
  </si>
  <si>
    <t>ВСЕГО по экзаменам (часы):</t>
  </si>
  <si>
    <t>Всего по письменным экз. (часы):</t>
  </si>
  <si>
    <t>Всего по устным экз. (часы):</t>
  </si>
  <si>
    <t>ВСЕГО по квалиф.экз. (часы):</t>
  </si>
  <si>
    <t>Всего по рецензированию контр. работ по УД (часы):</t>
  </si>
  <si>
    <t>Всего по рецензированию контр. работ по ОП и СпецД (часы):</t>
  </si>
  <si>
    <t>ВСЕГО по резензированию контрольных работ (часы):</t>
  </si>
  <si>
    <t>ВСЕГО по курсовой работе (часы):</t>
  </si>
  <si>
    <t>Дипломное проектирование (часы):</t>
  </si>
  <si>
    <t>Рецензирование дипломного проекта (часы):</t>
  </si>
  <si>
    <t>ВСЕГО по ГИА (часы):</t>
  </si>
  <si>
    <t>Всего по устным ГЭ по ОД (часы):</t>
  </si>
  <si>
    <t>Всего по письменным ГЭ по ОД (часы):</t>
  </si>
  <si>
    <t>ВСЕГО по ГЭ по ОД (часы):</t>
  </si>
  <si>
    <t>Учебные военные сборы (часы):</t>
  </si>
  <si>
    <t>Всего по педнагрузке</t>
  </si>
  <si>
    <t>первая</t>
  </si>
  <si>
    <t>базовая</t>
  </si>
  <si>
    <t>высшая</t>
  </si>
  <si>
    <t>_ГБПОУ РС(Я) "Арктический колледж народов Севера" на 2017-2018 учебный год</t>
  </si>
  <si>
    <t>директор Е.Е.Антипина.</t>
  </si>
  <si>
    <t>Т-17</t>
  </si>
  <si>
    <t>У-15</t>
  </si>
  <si>
    <t>Э-16</t>
  </si>
  <si>
    <t>ГД - 15</t>
  </si>
  <si>
    <t>АМ-17</t>
  </si>
  <si>
    <t>ОМ -17</t>
  </si>
  <si>
    <t>АМ-16</t>
  </si>
  <si>
    <t>ОР-16</t>
  </si>
  <si>
    <t>ОМ-15</t>
  </si>
  <si>
    <t>ОТ-17</t>
  </si>
  <si>
    <t>ОУ-17</t>
  </si>
  <si>
    <t>Т-15 з/о</t>
  </si>
  <si>
    <t>Кривошапкина И.И.</t>
  </si>
  <si>
    <t>Христенко Х.И.</t>
  </si>
  <si>
    <t>методист</t>
  </si>
  <si>
    <t>Тохтосова В.В.</t>
  </si>
  <si>
    <t>Рычкова Л.А.</t>
  </si>
  <si>
    <t>__ГБПОУ РС(Я) "Арктический колледж народов Севера" на 2017-2018 учебный год</t>
  </si>
  <si>
    <t>Т-15</t>
  </si>
  <si>
    <t>__ГБПОУ РС(Я) "Арктический колледж народов Севера"на 2017-2018 учебный год</t>
  </si>
  <si>
    <t>Министерства О РС(Я)</t>
  </si>
  <si>
    <t xml:space="preserve">Вакансия </t>
  </si>
  <si>
    <t>Б-17</t>
  </si>
  <si>
    <t>ЕН 02 Информационные технологии в профессиональной деятельности</t>
  </si>
  <si>
    <t>Мадаминова Р.Б.</t>
  </si>
  <si>
    <t>Математика</t>
  </si>
  <si>
    <t>Астахова Л.Н.</t>
  </si>
  <si>
    <t>Основы бухгалтерского учета</t>
  </si>
  <si>
    <t xml:space="preserve"> ПМ 02 МДК 02.01 Практические основы бухгалтерского учета источников формирования имущества организации</t>
  </si>
  <si>
    <t>ПМ 02 МДК 02.02 Бухгалтерская технология проведения и оформления инвентаризации</t>
  </si>
  <si>
    <t>Софронова М.И.</t>
  </si>
  <si>
    <t>ПМ 01 МДК 01.01 Практические основы бухгалтерского учета имущества организации</t>
  </si>
  <si>
    <t>Экономика организации</t>
  </si>
  <si>
    <t>ПМ 05 МДК 05..01 Технологии работ бухгалтера</t>
  </si>
  <si>
    <t>Консультация по математике</t>
  </si>
  <si>
    <t>Консультация по Основам бухгалтерского учета</t>
  </si>
  <si>
    <t>Консультации по  ПМ 05 МДК 05.01 Технологии работ бухгалтера</t>
  </si>
  <si>
    <t>Консультации по Экономика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</si>
</sst>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sz val="8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12" fillId="0" borderId="1" xfId="0" applyFont="1" applyFill="1" applyBorder="1" applyAlignment="1" applyProtection="1">
      <alignment horizontal="right"/>
      <protection locked="0"/>
    </xf>
    <xf numFmtId="0" fontId="10" fillId="0" borderId="1" xfId="0" applyFont="1" applyFill="1" applyBorder="1" applyAlignment="1" applyProtection="1">
      <alignment horizontal="right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/>
    </xf>
    <xf numFmtId="164" fontId="15" fillId="0" borderId="1" xfId="1" applyNumberFormat="1" applyFont="1" applyFill="1" applyBorder="1" applyAlignment="1" applyProtection="1">
      <alignment horizontal="center" vertical="center"/>
    </xf>
    <xf numFmtId="1" fontId="15" fillId="3" borderId="1" xfId="1" applyNumberFormat="1" applyFont="1" applyFill="1" applyBorder="1" applyAlignment="1" applyProtection="1">
      <alignment horizontal="center" vertical="center"/>
      <protection locked="0"/>
    </xf>
    <xf numFmtId="1" fontId="15" fillId="0" borderId="1" xfId="1" applyNumberFormat="1" applyFont="1" applyFill="1" applyBorder="1" applyAlignment="1" applyProtection="1">
      <alignment horizontal="center" vertical="center"/>
    </xf>
    <xf numFmtId="0" fontId="11" fillId="3" borderId="1" xfId="1" applyNumberFormat="1" applyFont="1" applyFill="1" applyBorder="1" applyAlignment="1" applyProtection="1">
      <alignment horizontal="center" vertical="center"/>
      <protection locked="0"/>
    </xf>
    <xf numFmtId="164" fontId="15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5" fillId="0" borderId="5" xfId="1" applyNumberFormat="1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Protection="1">
      <protection locked="0"/>
    </xf>
    <xf numFmtId="0" fontId="17" fillId="0" borderId="1" xfId="1" applyNumberFormat="1" applyFont="1" applyFill="1" applyBorder="1" applyAlignment="1" applyProtection="1">
      <alignment horizontal="center" vertical="center"/>
    </xf>
    <xf numFmtId="1" fontId="17" fillId="0" borderId="5" xfId="1" applyNumberFormat="1" applyFont="1" applyFill="1" applyBorder="1" applyAlignment="1" applyProtection="1">
      <alignment horizontal="center" vertical="center"/>
    </xf>
    <xf numFmtId="1" fontId="17" fillId="0" borderId="1" xfId="1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right" vertical="top"/>
      <protection locked="0"/>
    </xf>
    <xf numFmtId="0" fontId="10" fillId="0" borderId="1" xfId="0" applyFont="1" applyFill="1" applyBorder="1" applyAlignment="1" applyProtection="1">
      <alignment horizontal="right" vertical="top"/>
      <protection locked="0"/>
    </xf>
    <xf numFmtId="0" fontId="12" fillId="0" borderId="1" xfId="0" applyFont="1" applyFill="1" applyBorder="1" applyAlignment="1" applyProtection="1">
      <alignment horizontal="right" vertical="top" wrapText="1"/>
      <protection locked="0"/>
    </xf>
    <xf numFmtId="0" fontId="10" fillId="0" borderId="1" xfId="0" applyFont="1" applyFill="1" applyBorder="1" applyAlignment="1" applyProtection="1">
      <alignment horizontal="right" vertical="top" wrapText="1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vertical="center"/>
    </xf>
    <xf numFmtId="164" fontId="17" fillId="0" borderId="1" xfId="1" applyNumberFormat="1" applyFont="1" applyFill="1" applyBorder="1" applyAlignment="1" applyProtection="1">
      <alignment horizontal="center" vertical="center"/>
    </xf>
    <xf numFmtId="1" fontId="15" fillId="0" borderId="1" xfId="1" applyNumberFormat="1" applyFont="1" applyFill="1" applyBorder="1" applyAlignment="1" applyProtection="1">
      <alignment horizontal="center" vertical="center"/>
    </xf>
    <xf numFmtId="164" fontId="15" fillId="0" borderId="1" xfId="1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right" wrapText="1"/>
      <protection locked="0"/>
    </xf>
    <xf numFmtId="164" fontId="0" fillId="0" borderId="0" xfId="0" applyNumberFormat="1"/>
    <xf numFmtId="0" fontId="2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2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 vertical="top"/>
    </xf>
    <xf numFmtId="164" fontId="15" fillId="0" borderId="1" xfId="0" applyNumberFormat="1" applyFont="1" applyFill="1" applyBorder="1" applyAlignment="1" applyProtection="1">
      <alignment horizontal="center" vertical="center"/>
    </xf>
    <xf numFmtId="164" fontId="15" fillId="4" borderId="1" xfId="0" applyNumberFormat="1" applyFont="1" applyFill="1" applyBorder="1" applyAlignment="1" applyProtection="1">
      <alignment horizontal="center" vertical="center"/>
    </xf>
    <xf numFmtId="164" fontId="18" fillId="4" borderId="1" xfId="0" applyNumberFormat="1" applyFont="1" applyFill="1" applyBorder="1" applyAlignment="1" applyProtection="1">
      <alignment horizontal="center" vertical="top"/>
    </xf>
    <xf numFmtId="0" fontId="10" fillId="0" borderId="1" xfId="0" applyFont="1" applyFill="1" applyBorder="1" applyProtection="1"/>
    <xf numFmtId="0" fontId="21" fillId="0" borderId="1" xfId="0" applyFont="1" applyFill="1" applyBorder="1" applyProtection="1"/>
    <xf numFmtId="164" fontId="20" fillId="0" borderId="1" xfId="0" applyNumberFormat="1" applyFont="1" applyFill="1" applyBorder="1" applyAlignment="1" applyProtection="1">
      <alignment horizontal="center" vertical="center"/>
    </xf>
    <xf numFmtId="164" fontId="20" fillId="4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Protection="1"/>
    <xf numFmtId="0" fontId="13" fillId="0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23" fillId="0" borderId="0" xfId="0" applyFont="1" applyProtection="1"/>
    <xf numFmtId="0" fontId="2" fillId="0" borderId="0" xfId="0" applyFont="1" applyAlignment="1" applyProtection="1">
      <alignment horizontal="right"/>
    </xf>
    <xf numFmtId="0" fontId="1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left" vertical="center"/>
    </xf>
    <xf numFmtId="0" fontId="15" fillId="3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right" vertical="top" wrapText="1"/>
    </xf>
    <xf numFmtId="0" fontId="13" fillId="0" borderId="1" xfId="0" applyFont="1" applyFill="1" applyBorder="1" applyAlignment="1" applyProtection="1">
      <alignment horizontal="center" vertical="top"/>
    </xf>
    <xf numFmtId="0" fontId="13" fillId="0" borderId="1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top"/>
    </xf>
    <xf numFmtId="0" fontId="18" fillId="3" borderId="1" xfId="0" applyFont="1" applyFill="1" applyBorder="1" applyAlignment="1" applyProtection="1">
      <alignment horizontal="center" vertical="top"/>
    </xf>
    <xf numFmtId="0" fontId="21" fillId="0" borderId="0" xfId="0" applyFont="1" applyBorder="1" applyProtection="1"/>
    <xf numFmtId="0" fontId="7" fillId="0" borderId="0" xfId="0" applyFont="1" applyBorder="1" applyProtection="1"/>
    <xf numFmtId="0" fontId="21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 vertical="top" wrapText="1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/>
    </xf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13" fillId="0" borderId="1" xfId="0" applyFont="1" applyFill="1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horizontal="center" vertical="top"/>
    </xf>
    <xf numFmtId="164" fontId="15" fillId="0" borderId="1" xfId="1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2" fillId="3" borderId="0" xfId="0" applyFont="1" applyFill="1"/>
    <xf numFmtId="0" fontId="15" fillId="0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164" fontId="15" fillId="0" borderId="1" xfId="1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left" vertical="center" wrapText="1"/>
    </xf>
    <xf numFmtId="164" fontId="15" fillId="0" borderId="1" xfId="1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5" fillId="5" borderId="1" xfId="1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top" wrapText="1"/>
    </xf>
    <xf numFmtId="0" fontId="1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Protection="1">
      <protection locked="0"/>
    </xf>
    <xf numFmtId="0" fontId="13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6" fillId="0" borderId="0" xfId="0" applyFont="1"/>
    <xf numFmtId="164" fontId="17" fillId="0" borderId="1" xfId="1" applyNumberFormat="1" applyFont="1" applyFill="1" applyBorder="1" applyAlignment="1" applyProtection="1">
      <alignment horizontal="center" vertical="center"/>
    </xf>
    <xf numFmtId="164" fontId="15" fillId="0" borderId="1" xfId="1" applyNumberFormat="1" applyFont="1" applyFill="1" applyBorder="1" applyAlignment="1" applyProtection="1">
      <alignment horizontal="center" vertical="center"/>
    </xf>
    <xf numFmtId="0" fontId="17" fillId="0" borderId="5" xfId="1" applyNumberFormat="1" applyFont="1" applyFill="1" applyBorder="1" applyAlignment="1" applyProtection="1">
      <alignment horizontal="center" vertical="center"/>
    </xf>
    <xf numFmtId="0" fontId="17" fillId="0" borderId="7" xfId="1" applyNumberFormat="1" applyFont="1" applyFill="1" applyBorder="1" applyAlignment="1" applyProtection="1">
      <alignment horizontal="center" vertical="center"/>
    </xf>
    <xf numFmtId="164" fontId="15" fillId="0" borderId="5" xfId="1" applyNumberFormat="1" applyFont="1" applyFill="1" applyBorder="1" applyAlignment="1" applyProtection="1">
      <alignment horizontal="center" vertical="center"/>
    </xf>
    <xf numFmtId="164" fontId="15" fillId="0" borderId="7" xfId="1" applyNumberFormat="1" applyFont="1" applyFill="1" applyBorder="1" applyAlignment="1" applyProtection="1">
      <alignment horizontal="center" vertical="center"/>
    </xf>
    <xf numFmtId="164" fontId="17" fillId="0" borderId="5" xfId="1" applyNumberFormat="1" applyFont="1" applyFill="1" applyBorder="1" applyAlignment="1" applyProtection="1">
      <alignment horizontal="center" vertical="center"/>
    </xf>
    <xf numFmtId="164" fontId="17" fillId="0" borderId="7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5" fillId="0" borderId="5" xfId="1" applyNumberFormat="1" applyFont="1" applyFill="1" applyBorder="1" applyAlignment="1" applyProtection="1">
      <alignment horizontal="center" vertical="center"/>
    </xf>
    <xf numFmtId="0" fontId="15" fillId="0" borderId="7" xfId="1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right" vertical="top" wrapText="1"/>
      <protection locked="0"/>
    </xf>
    <xf numFmtId="0" fontId="10" fillId="0" borderId="1" xfId="0" applyFont="1" applyFill="1" applyBorder="1" applyAlignment="1" applyProtection="1">
      <alignment horizontal="right" vertical="top" wrapText="1"/>
      <protection locked="0"/>
    </xf>
    <xf numFmtId="0" fontId="9" fillId="0" borderId="1" xfId="0" applyFont="1" applyFill="1" applyBorder="1" applyAlignment="1" applyProtection="1">
      <alignment horizontal="center" vertical="top"/>
    </xf>
    <xf numFmtId="0" fontId="15" fillId="3" borderId="1" xfId="0" applyFont="1" applyFill="1" applyBorder="1" applyAlignment="1" applyProtection="1">
      <alignment horizontal="left" vertical="top" wrapText="1"/>
    </xf>
    <xf numFmtId="0" fontId="15" fillId="3" borderId="1" xfId="0" applyFont="1" applyFill="1" applyBorder="1" applyAlignment="1" applyProtection="1">
      <alignment horizontal="center" vertical="top" wrapText="1"/>
    </xf>
    <xf numFmtId="0" fontId="15" fillId="3" borderId="1" xfId="0" applyFont="1" applyFill="1" applyBorder="1" applyAlignment="1" applyProtection="1">
      <alignment horizontal="center" vertical="top"/>
    </xf>
    <xf numFmtId="0" fontId="22" fillId="0" borderId="0" xfId="0" applyFont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 applyProtection="1">
      <alignment horizontal="left" vertical="top" wrapText="1"/>
    </xf>
    <xf numFmtId="0" fontId="13" fillId="0" borderId="4" xfId="0" applyFont="1" applyFill="1" applyBorder="1" applyAlignment="1" applyProtection="1">
      <alignment horizontal="left" vertical="top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Protection="1"/>
    <xf numFmtId="0" fontId="10" fillId="0" borderId="3" xfId="0" applyFont="1" applyFill="1" applyBorder="1" applyProtection="1"/>
    <xf numFmtId="0" fontId="10" fillId="0" borderId="4" xfId="0" applyFont="1" applyFill="1" applyBorder="1" applyProtection="1"/>
    <xf numFmtId="0" fontId="20" fillId="0" borderId="1" xfId="0" applyFont="1" applyBorder="1" applyAlignment="1" applyProtection="1">
      <alignment horizontal="left"/>
    </xf>
    <xf numFmtId="0" fontId="18" fillId="0" borderId="5" xfId="0" applyFont="1" applyFill="1" applyBorder="1" applyAlignment="1" applyProtection="1">
      <alignment horizontal="center" vertical="top"/>
    </xf>
    <xf numFmtId="0" fontId="18" fillId="0" borderId="6" xfId="0" applyFont="1" applyFill="1" applyBorder="1" applyAlignment="1" applyProtection="1">
      <alignment horizontal="center" vertical="top"/>
    </xf>
    <xf numFmtId="0" fontId="18" fillId="0" borderId="7" xfId="0" applyFont="1" applyFill="1" applyBorder="1" applyAlignment="1" applyProtection="1">
      <alignment horizontal="center" vertical="top"/>
    </xf>
    <xf numFmtId="0" fontId="20" fillId="0" borderId="1" xfId="0" applyFont="1" applyFill="1" applyBorder="1" applyAlignment="1" applyProtection="1">
      <alignment horizontal="right"/>
    </xf>
    <xf numFmtId="0" fontId="15" fillId="0" borderId="8" xfId="0" applyFont="1" applyFill="1" applyBorder="1" applyAlignment="1" applyProtection="1">
      <alignment horizontal="center" vertical="top" wrapText="1"/>
    </xf>
    <xf numFmtId="0" fontId="15" fillId="0" borderId="9" xfId="0" applyFont="1" applyFill="1" applyBorder="1" applyAlignment="1" applyProtection="1">
      <alignment horizontal="center" vertical="top" wrapText="1"/>
    </xf>
    <xf numFmtId="0" fontId="15" fillId="0" borderId="10" xfId="0" applyFont="1" applyFill="1" applyBorder="1" applyAlignment="1" applyProtection="1">
      <alignment horizontal="center" vertical="top" wrapText="1"/>
    </xf>
    <xf numFmtId="0" fontId="15" fillId="0" borderId="11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0" fontId="15" fillId="0" borderId="13" xfId="0" applyFont="1" applyFill="1" applyBorder="1" applyAlignment="1" applyProtection="1">
      <alignment horizontal="center" vertical="top" wrapText="1"/>
    </xf>
    <xf numFmtId="0" fontId="15" fillId="0" borderId="14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9" fillId="0" borderId="5" xfId="0" applyFont="1" applyFill="1" applyBorder="1" applyAlignment="1" applyProtection="1">
      <alignment horizontal="center" vertical="top"/>
    </xf>
    <xf numFmtId="0" fontId="9" fillId="0" borderId="6" xfId="0" applyFont="1" applyFill="1" applyBorder="1" applyAlignment="1" applyProtection="1">
      <alignment horizontal="center" vertical="top"/>
    </xf>
    <xf numFmtId="0" fontId="9" fillId="0" borderId="7" xfId="0" applyFont="1" applyFill="1" applyBorder="1" applyAlignment="1" applyProtection="1">
      <alignment horizontal="center" vertical="top"/>
    </xf>
    <xf numFmtId="0" fontId="15" fillId="3" borderId="5" xfId="0" applyFont="1" applyFill="1" applyBorder="1" applyAlignment="1" applyProtection="1">
      <alignment horizontal="center" vertical="top" wrapText="1"/>
    </xf>
    <xf numFmtId="0" fontId="15" fillId="3" borderId="6" xfId="0" applyFont="1" applyFill="1" applyBorder="1" applyAlignment="1" applyProtection="1">
      <alignment horizontal="center" vertical="top" wrapText="1"/>
    </xf>
    <xf numFmtId="0" fontId="15" fillId="3" borderId="7" xfId="0" applyFont="1" applyFill="1" applyBorder="1" applyAlignment="1" applyProtection="1">
      <alignment horizontal="center" vertical="top" wrapText="1"/>
    </xf>
    <xf numFmtId="0" fontId="15" fillId="3" borderId="5" xfId="0" applyFont="1" applyFill="1" applyBorder="1" applyAlignment="1" applyProtection="1">
      <alignment horizontal="left" vertical="top" wrapText="1"/>
    </xf>
    <xf numFmtId="0" fontId="15" fillId="3" borderId="6" xfId="0" applyFont="1" applyFill="1" applyBorder="1" applyAlignment="1" applyProtection="1">
      <alignment horizontal="left" vertical="top" wrapText="1"/>
    </xf>
    <xf numFmtId="0" fontId="15" fillId="3" borderId="7" xfId="0" applyFont="1" applyFill="1" applyBorder="1" applyAlignment="1" applyProtection="1">
      <alignment horizontal="left" vertical="top" wrapText="1"/>
    </xf>
    <xf numFmtId="0" fontId="15" fillId="3" borderId="5" xfId="0" applyFont="1" applyFill="1" applyBorder="1" applyAlignment="1" applyProtection="1">
      <alignment horizontal="center" vertical="top"/>
    </xf>
    <xf numFmtId="0" fontId="15" fillId="3" borderId="6" xfId="0" applyFont="1" applyFill="1" applyBorder="1" applyAlignment="1" applyProtection="1">
      <alignment horizontal="center" vertical="top"/>
    </xf>
    <xf numFmtId="0" fontId="15" fillId="3" borderId="7" xfId="0" applyFont="1" applyFill="1" applyBorder="1" applyAlignment="1" applyProtection="1">
      <alignment horizontal="center" vertical="top"/>
    </xf>
    <xf numFmtId="0" fontId="15" fillId="3" borderId="8" xfId="0" applyFont="1" applyFill="1" applyBorder="1" applyAlignment="1" applyProtection="1">
      <alignment horizontal="left" vertical="top" wrapText="1"/>
    </xf>
    <xf numFmtId="0" fontId="15" fillId="3" borderId="13" xfId="0" applyFont="1" applyFill="1" applyBorder="1" applyAlignment="1" applyProtection="1">
      <alignment horizontal="left" vertical="top" wrapText="1"/>
    </xf>
    <xf numFmtId="0" fontId="15" fillId="3" borderId="9" xfId="0" applyFont="1" applyFill="1" applyBorder="1" applyAlignment="1" applyProtection="1">
      <alignment horizontal="center" vertical="top" wrapText="1"/>
    </xf>
    <xf numFmtId="0" fontId="15" fillId="3" borderId="14" xfId="0" applyFont="1" applyFill="1" applyBorder="1" applyAlignment="1" applyProtection="1">
      <alignment horizontal="center" vertical="top" wrapText="1"/>
    </xf>
    <xf numFmtId="0" fontId="15" fillId="3" borderId="10" xfId="0" applyFont="1" applyFill="1" applyBorder="1" applyAlignment="1" applyProtection="1">
      <alignment horizontal="center" vertical="top"/>
    </xf>
    <xf numFmtId="0" fontId="15" fillId="3" borderId="15" xfId="0" applyFont="1" applyFill="1" applyBorder="1" applyAlignment="1" applyProtection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10" xfId="0" applyFont="1" applyFill="1" applyBorder="1" applyAlignment="1" applyProtection="1">
      <alignment horizontal="left" vertical="top" wrapText="1"/>
    </xf>
    <xf numFmtId="0" fontId="8" fillId="0" borderId="5" xfId="0" applyFont="1" applyFill="1" applyBorder="1" applyAlignment="1" applyProtection="1">
      <alignment horizontal="center" vertical="top"/>
    </xf>
    <xf numFmtId="0" fontId="8" fillId="0" borderId="7" xfId="0" applyFont="1" applyFill="1" applyBorder="1" applyAlignment="1" applyProtection="1">
      <alignment horizontal="center" vertical="top"/>
    </xf>
    <xf numFmtId="0" fontId="13" fillId="0" borderId="5" xfId="0" applyFont="1" applyFill="1" applyBorder="1" applyAlignment="1" applyProtection="1">
      <alignment horizontal="center" vertical="top" wrapText="1"/>
    </xf>
    <xf numFmtId="0" fontId="13" fillId="0" borderId="7" xfId="0" applyFont="1" applyFill="1" applyBorder="1" applyAlignment="1" applyProtection="1">
      <alignment horizontal="center" vertical="top" wrapText="1"/>
    </xf>
    <xf numFmtId="0" fontId="15" fillId="0" borderId="5" xfId="0" applyFont="1" applyFill="1" applyBorder="1" applyAlignment="1" applyProtection="1">
      <alignment horizontal="center" vertical="top" wrapText="1"/>
    </xf>
    <xf numFmtId="0" fontId="15" fillId="0" borderId="7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horizontal="center" vertical="top"/>
    </xf>
    <xf numFmtId="0" fontId="15" fillId="0" borderId="6" xfId="0" applyFont="1" applyFill="1" applyBorder="1" applyAlignment="1" applyProtection="1">
      <alignment horizontal="center"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horizontal="center" vertical="top"/>
    </xf>
    <xf numFmtId="0" fontId="15" fillId="0" borderId="6" xfId="0" applyFont="1" applyFill="1" applyBorder="1" applyAlignment="1" applyProtection="1">
      <alignment horizontal="center"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center" vertical="top"/>
    </xf>
    <xf numFmtId="0" fontId="13" fillId="0" borderId="12" xfId="0" applyFont="1" applyFill="1" applyBorder="1" applyAlignment="1" applyProtection="1">
      <alignment horizontal="center" vertical="top" wrapText="1"/>
    </xf>
    <xf numFmtId="0" fontId="13" fillId="0" borderId="12" xfId="0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topLeftCell="A10" zoomScale="80" zoomScaleNormal="80" workbookViewId="0">
      <selection activeCell="R33" sqref="R33"/>
    </sheetView>
  </sheetViews>
  <sheetFormatPr defaultColWidth="0" defaultRowHeight="15" zeroHeight="1" x14ac:dyDescent="0.25"/>
  <cols>
    <col min="1" max="1" width="4.5703125" customWidth="1"/>
    <col min="2" max="2" width="27.7109375" customWidth="1"/>
    <col min="3" max="3" width="11.85546875" customWidth="1"/>
    <col min="4" max="4" width="12.140625" customWidth="1"/>
    <col min="5" max="7" width="8.28515625" customWidth="1"/>
    <col min="8" max="8" width="11.42578125" customWidth="1"/>
    <col min="9" max="12" width="13" customWidth="1"/>
    <col min="13" max="20" width="10.140625" customWidth="1"/>
    <col min="21" max="21" width="9.140625" customWidth="1"/>
    <col min="22" max="16384" width="9.140625" hidden="1"/>
  </cols>
  <sheetData>
    <row r="1" spans="1:21" s="53" customFormat="1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 t="s">
        <v>0</v>
      </c>
    </row>
    <row r="2" spans="1:21" s="53" customForma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</v>
      </c>
    </row>
    <row r="3" spans="1:21" s="53" customForma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 t="s">
        <v>2</v>
      </c>
    </row>
    <row r="4" spans="1:21" s="53" customForma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2" t="s">
        <v>3</v>
      </c>
    </row>
    <row r="5" spans="1:21" s="53" customForma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 t="s">
        <v>4</v>
      </c>
    </row>
    <row r="6" spans="1:21" s="53" customFormat="1" x14ac:dyDescent="0.25">
      <c r="A6" s="136" t="s">
        <v>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</row>
    <row r="7" spans="1:21" s="53" customFormat="1" x14ac:dyDescent="0.25">
      <c r="A7" s="136" t="s">
        <v>123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</row>
    <row r="8" spans="1:21" x14ac:dyDescent="0.25">
      <c r="A8" s="137" t="s">
        <v>43</v>
      </c>
      <c r="B8" s="138" t="s">
        <v>44</v>
      </c>
      <c r="C8" s="137" t="s">
        <v>7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0"/>
      <c r="O8" s="139" t="s">
        <v>9</v>
      </c>
      <c r="P8" s="139"/>
      <c r="Q8" s="139"/>
      <c r="R8" s="139" t="s">
        <v>10</v>
      </c>
      <c r="S8" s="139"/>
      <c r="T8" s="139"/>
      <c r="U8" s="140" t="s">
        <v>11</v>
      </c>
    </row>
    <row r="9" spans="1:21" ht="51" x14ac:dyDescent="0.25">
      <c r="A9" s="137"/>
      <c r="B9" s="138"/>
      <c r="C9" s="23" t="s">
        <v>106</v>
      </c>
      <c r="D9" s="23" t="s">
        <v>107</v>
      </c>
      <c r="E9" s="23" t="s">
        <v>108</v>
      </c>
      <c r="F9" s="106" t="s">
        <v>109</v>
      </c>
      <c r="G9" s="106" t="s">
        <v>110</v>
      </c>
      <c r="H9" s="23" t="s">
        <v>111</v>
      </c>
      <c r="I9" s="23" t="s">
        <v>112</v>
      </c>
      <c r="J9" s="111" t="s">
        <v>113</v>
      </c>
      <c r="K9" s="111" t="s">
        <v>114</v>
      </c>
      <c r="L9" s="111" t="s">
        <v>115</v>
      </c>
      <c r="M9" s="23" t="s">
        <v>116</v>
      </c>
      <c r="N9" s="32" t="s">
        <v>70</v>
      </c>
      <c r="O9" s="23" t="s">
        <v>124</v>
      </c>
      <c r="P9" s="23" t="s">
        <v>69</v>
      </c>
      <c r="Q9" s="32" t="s">
        <v>8</v>
      </c>
      <c r="R9" s="23" t="s">
        <v>128</v>
      </c>
      <c r="S9" s="23" t="s">
        <v>69</v>
      </c>
      <c r="T9" s="32" t="s">
        <v>8</v>
      </c>
      <c r="U9" s="140"/>
    </row>
    <row r="10" spans="1:21" x14ac:dyDescent="0.25">
      <c r="A10" s="10"/>
      <c r="B10" s="18" t="s">
        <v>60</v>
      </c>
      <c r="C10" s="24"/>
      <c r="D10" s="30"/>
      <c r="E10" s="30"/>
      <c r="F10" s="30"/>
      <c r="G10" s="30"/>
      <c r="H10" s="24"/>
      <c r="I10" s="30"/>
      <c r="J10" s="30"/>
      <c r="K10" s="30"/>
      <c r="L10" s="30"/>
      <c r="M10" s="30"/>
      <c r="N10" s="26"/>
      <c r="O10" s="34"/>
      <c r="P10" s="34"/>
      <c r="Q10" s="39">
        <f t="shared" ref="Q10:Q21" si="0">SUM(O10:P10)</f>
        <v>0</v>
      </c>
      <c r="R10" s="34">
        <v>11</v>
      </c>
      <c r="S10" s="34"/>
      <c r="T10" s="45">
        <f>SUM(R10:S10)</f>
        <v>11</v>
      </c>
      <c r="U10" s="36">
        <f t="shared" ref="U10:U15" si="1">N10+Q10</f>
        <v>0</v>
      </c>
    </row>
    <row r="11" spans="1:21" x14ac:dyDescent="0.25">
      <c r="A11" s="11"/>
      <c r="B11" s="12" t="s">
        <v>45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25"/>
      <c r="P11" s="25"/>
      <c r="Q11" s="26">
        <f t="shared" si="0"/>
        <v>0</v>
      </c>
      <c r="R11" s="25"/>
      <c r="S11" s="25"/>
      <c r="T11" s="26">
        <f t="shared" ref="T11:T14" si="2">SUM(R11:S11)</f>
        <v>0</v>
      </c>
      <c r="U11" s="36">
        <f t="shared" si="1"/>
        <v>0</v>
      </c>
    </row>
    <row r="12" spans="1:21" x14ac:dyDescent="0.25">
      <c r="A12" s="11"/>
      <c r="B12" s="12" t="s">
        <v>46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  <c r="O12" s="25"/>
      <c r="P12" s="25"/>
      <c r="Q12" s="26">
        <f t="shared" si="0"/>
        <v>0</v>
      </c>
      <c r="R12" s="25">
        <v>20</v>
      </c>
      <c r="S12" s="25"/>
      <c r="T12" s="26">
        <f t="shared" si="2"/>
        <v>20</v>
      </c>
      <c r="U12" s="36">
        <v>20</v>
      </c>
    </row>
    <row r="13" spans="1:21" x14ac:dyDescent="0.25">
      <c r="A13" s="11"/>
      <c r="B13" s="12" t="s">
        <v>47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5"/>
      <c r="P13" s="25"/>
      <c r="Q13" s="26">
        <f t="shared" si="0"/>
        <v>0</v>
      </c>
      <c r="R13" s="25">
        <v>34</v>
      </c>
      <c r="S13" s="25"/>
      <c r="T13" s="26">
        <f t="shared" si="2"/>
        <v>34</v>
      </c>
      <c r="U13" s="36">
        <v>34</v>
      </c>
    </row>
    <row r="14" spans="1:21" x14ac:dyDescent="0.25">
      <c r="A14" s="11"/>
      <c r="B14" s="12" t="s">
        <v>48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  <c r="O14" s="25"/>
      <c r="P14" s="25"/>
      <c r="Q14" s="26">
        <f t="shared" si="0"/>
        <v>0</v>
      </c>
      <c r="R14" s="25">
        <v>106</v>
      </c>
      <c r="S14" s="25"/>
      <c r="T14" s="26">
        <f t="shared" si="2"/>
        <v>106</v>
      </c>
      <c r="U14" s="36">
        <v>106</v>
      </c>
    </row>
    <row r="15" spans="1:21" x14ac:dyDescent="0.25">
      <c r="A15" s="11">
        <v>1</v>
      </c>
      <c r="B15" s="13" t="s">
        <v>49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18"/>
      <c r="P15" s="26"/>
      <c r="Q15" s="26">
        <f t="shared" si="0"/>
        <v>0</v>
      </c>
      <c r="R15" s="26">
        <f t="shared" ref="R15:S15" si="3">SUM(R11:R14)</f>
        <v>160</v>
      </c>
      <c r="S15" s="26">
        <f t="shared" si="3"/>
        <v>0</v>
      </c>
      <c r="T15" s="26">
        <f>SUM(R15:S15)</f>
        <v>160</v>
      </c>
      <c r="U15" s="36">
        <v>160</v>
      </c>
    </row>
    <row r="16" spans="1:21" x14ac:dyDescent="0.25">
      <c r="A16" s="11">
        <v>2</v>
      </c>
      <c r="B16" s="14" t="s">
        <v>50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25"/>
      <c r="P16" s="25"/>
      <c r="Q16" s="26">
        <f t="shared" si="0"/>
        <v>0</v>
      </c>
      <c r="R16" s="25"/>
      <c r="S16" s="25"/>
      <c r="T16" s="26">
        <f t="shared" ref="T16:T20" si="4">SUM(R16:S16)</f>
        <v>0</v>
      </c>
      <c r="U16" s="36">
        <f>SUM(C16:M16)+Q16</f>
        <v>0</v>
      </c>
    </row>
    <row r="17" spans="1:21" x14ac:dyDescent="0.25">
      <c r="A17" s="11">
        <v>3</v>
      </c>
      <c r="B17" s="15" t="s">
        <v>51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>
        <f t="shared" si="0"/>
        <v>0</v>
      </c>
      <c r="R17" s="26">
        <v>44</v>
      </c>
      <c r="S17" s="26">
        <f t="shared" ref="R17:S17" si="5">S10*4</f>
        <v>0</v>
      </c>
      <c r="T17" s="26">
        <f t="shared" si="4"/>
        <v>44</v>
      </c>
      <c r="U17" s="36">
        <v>44</v>
      </c>
    </row>
    <row r="18" spans="1:21" x14ac:dyDescent="0.25">
      <c r="A18" s="11">
        <v>4</v>
      </c>
      <c r="B18" s="15" t="s">
        <v>52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25"/>
      <c r="P18" s="25"/>
      <c r="Q18" s="26">
        <f t="shared" si="0"/>
        <v>0</v>
      </c>
      <c r="R18" s="25"/>
      <c r="S18" s="25"/>
      <c r="T18" s="26">
        <f t="shared" si="4"/>
        <v>0</v>
      </c>
      <c r="U18" s="36">
        <f>SUM(C18:P18)+Q18</f>
        <v>0</v>
      </c>
    </row>
    <row r="19" spans="1:21" ht="36" x14ac:dyDescent="0.25">
      <c r="A19" s="11">
        <v>5</v>
      </c>
      <c r="B19" s="16" t="s">
        <v>53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25"/>
      <c r="P19" s="25"/>
      <c r="Q19" s="26">
        <f t="shared" si="0"/>
        <v>0</v>
      </c>
      <c r="R19" s="25"/>
      <c r="S19" s="25"/>
      <c r="T19" s="26">
        <f t="shared" si="4"/>
        <v>0</v>
      </c>
      <c r="U19" s="36">
        <f>SUM(C19:P19)+Q19</f>
        <v>0</v>
      </c>
    </row>
    <row r="20" spans="1:21" x14ac:dyDescent="0.25">
      <c r="A20" s="11">
        <v>6</v>
      </c>
      <c r="B20" s="14" t="s">
        <v>54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5"/>
      <c r="P20" s="25"/>
      <c r="Q20" s="26">
        <f t="shared" si="0"/>
        <v>0</v>
      </c>
      <c r="R20" s="25"/>
      <c r="S20" s="25"/>
      <c r="T20" s="26">
        <f t="shared" si="4"/>
        <v>0</v>
      </c>
      <c r="U20" s="36">
        <f>SUM(C20:P20)+Q20</f>
        <v>0</v>
      </c>
    </row>
    <row r="21" spans="1:21" x14ac:dyDescent="0.25">
      <c r="A21" s="11">
        <v>7</v>
      </c>
      <c r="B21" s="14" t="s">
        <v>55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5"/>
      <c r="P21" s="25"/>
      <c r="Q21" s="26">
        <f t="shared" si="0"/>
        <v>0</v>
      </c>
      <c r="R21" s="25"/>
      <c r="S21" s="25"/>
      <c r="T21" s="26">
        <f>SUM(R21:S21)</f>
        <v>0</v>
      </c>
      <c r="U21" s="36">
        <f>SUM(C21:P21)+Q21</f>
        <v>0</v>
      </c>
    </row>
    <row r="22" spans="1:21" x14ac:dyDescent="0.25">
      <c r="A22" s="141">
        <v>8</v>
      </c>
      <c r="B22" s="40" t="s">
        <v>61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129"/>
      <c r="O22" s="28"/>
      <c r="P22" s="28"/>
      <c r="Q22" s="129">
        <f>SUM(O27:P27)</f>
        <v>0</v>
      </c>
      <c r="R22" s="28">
        <v>3</v>
      </c>
      <c r="S22" s="28"/>
      <c r="T22" s="129">
        <f>SUM(R27:S27)</f>
        <v>11</v>
      </c>
      <c r="U22" s="128">
        <v>11</v>
      </c>
    </row>
    <row r="23" spans="1:21" x14ac:dyDescent="0.25">
      <c r="A23" s="141"/>
      <c r="B23" s="41" t="s">
        <v>87</v>
      </c>
      <c r="C23" s="114"/>
      <c r="D23" s="27"/>
      <c r="E23" s="27"/>
      <c r="F23" s="114"/>
      <c r="G23" s="114"/>
      <c r="H23" s="114"/>
      <c r="I23" s="114"/>
      <c r="J23" s="114"/>
      <c r="K23" s="114"/>
      <c r="L23" s="114"/>
      <c r="M23" s="114"/>
      <c r="N23" s="129"/>
      <c r="O23" s="27"/>
      <c r="P23" s="27"/>
      <c r="Q23" s="129"/>
      <c r="R23" s="27">
        <f>R10/3*R22</f>
        <v>11</v>
      </c>
      <c r="S23" s="27">
        <f>S10/3*S22</f>
        <v>0</v>
      </c>
      <c r="T23" s="129"/>
      <c r="U23" s="128"/>
    </row>
    <row r="24" spans="1:21" x14ac:dyDescent="0.25">
      <c r="A24" s="141"/>
      <c r="B24" s="40" t="s">
        <v>62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129"/>
      <c r="O24" s="28"/>
      <c r="P24" s="28"/>
      <c r="Q24" s="129"/>
      <c r="R24" s="28"/>
      <c r="S24" s="28"/>
      <c r="T24" s="129"/>
      <c r="U24" s="128"/>
    </row>
    <row r="25" spans="1:21" x14ac:dyDescent="0.25">
      <c r="A25" s="141"/>
      <c r="B25" s="41" t="s">
        <v>86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129"/>
      <c r="O25" s="29"/>
      <c r="P25" s="29"/>
      <c r="Q25" s="129"/>
      <c r="R25" s="29">
        <f>3*R24</f>
        <v>0</v>
      </c>
      <c r="S25" s="29">
        <f>3*S24</f>
        <v>0</v>
      </c>
      <c r="T25" s="129"/>
      <c r="U25" s="128"/>
    </row>
    <row r="26" spans="1:21" x14ac:dyDescent="0.25">
      <c r="A26" s="141"/>
      <c r="B26" s="40" t="s">
        <v>63</v>
      </c>
      <c r="C26" s="29"/>
      <c r="D26" s="29"/>
      <c r="E26" s="29"/>
      <c r="F26" s="47"/>
      <c r="G26" s="47"/>
      <c r="H26" s="29"/>
      <c r="I26" s="29"/>
      <c r="J26" s="47"/>
      <c r="K26" s="47"/>
      <c r="L26" s="47"/>
      <c r="M26" s="29"/>
      <c r="N26" s="129"/>
      <c r="O26" s="29"/>
      <c r="P26" s="29"/>
      <c r="Q26" s="129"/>
      <c r="R26" s="29">
        <v>3</v>
      </c>
      <c r="S26" s="29">
        <f>IF(S22+S24&gt;8,"Ошибка",S22+S24)</f>
        <v>0</v>
      </c>
      <c r="T26" s="129"/>
      <c r="U26" s="128"/>
    </row>
    <row r="27" spans="1:21" x14ac:dyDescent="0.25">
      <c r="A27" s="141"/>
      <c r="B27" s="41" t="s">
        <v>85</v>
      </c>
      <c r="C27" s="27"/>
      <c r="D27" s="27"/>
      <c r="E27" s="27"/>
      <c r="F27" s="105"/>
      <c r="G27" s="105"/>
      <c r="H27" s="27"/>
      <c r="I27" s="27"/>
      <c r="J27" s="112"/>
      <c r="K27" s="112"/>
      <c r="L27" s="112"/>
      <c r="M27" s="27"/>
      <c r="N27" s="129"/>
      <c r="O27" s="27"/>
      <c r="P27" s="27"/>
      <c r="Q27" s="129"/>
      <c r="R27" s="27">
        <f>R23+R25</f>
        <v>11</v>
      </c>
      <c r="S27" s="27">
        <f>S23+S25</f>
        <v>0</v>
      </c>
      <c r="T27" s="129"/>
      <c r="U27" s="128"/>
    </row>
    <row r="28" spans="1:21" x14ac:dyDescent="0.25">
      <c r="A28" s="141">
        <v>9</v>
      </c>
      <c r="B28" s="42" t="s">
        <v>64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33"/>
      <c r="O28" s="28"/>
      <c r="P28" s="28"/>
      <c r="Q28" s="33">
        <f>SUM(O28:P28)</f>
        <v>0</v>
      </c>
      <c r="R28" s="28">
        <v>1</v>
      </c>
      <c r="S28" s="28"/>
      <c r="T28" s="33">
        <f>SUM(R28:S28)</f>
        <v>1</v>
      </c>
      <c r="U28" s="37">
        <v>1</v>
      </c>
    </row>
    <row r="29" spans="1:21" x14ac:dyDescent="0.25">
      <c r="A29" s="141"/>
      <c r="B29" s="43" t="s">
        <v>88</v>
      </c>
      <c r="C29" s="29"/>
      <c r="D29" s="47"/>
      <c r="E29" s="47"/>
      <c r="F29" s="47"/>
      <c r="G29" s="47"/>
      <c r="H29" s="47"/>
      <c r="I29" s="47"/>
      <c r="J29" s="47"/>
      <c r="K29" s="47"/>
      <c r="L29" s="47"/>
      <c r="M29" s="29"/>
      <c r="N29" s="33"/>
      <c r="O29" s="47"/>
      <c r="P29" s="29"/>
      <c r="Q29" s="29">
        <f>SUM(O29:P29)</f>
        <v>0</v>
      </c>
      <c r="R29" s="29">
        <f>R10*R28</f>
        <v>11</v>
      </c>
      <c r="S29" s="29">
        <f>S10*S28</f>
        <v>0</v>
      </c>
      <c r="T29" s="29">
        <f>SUM(R29:S29)</f>
        <v>11</v>
      </c>
      <c r="U29" s="38">
        <v>11</v>
      </c>
    </row>
    <row r="30" spans="1:21" x14ac:dyDescent="0.25">
      <c r="A30" s="141">
        <v>10</v>
      </c>
      <c r="B30" s="144" t="s">
        <v>65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28"/>
      <c r="P30" s="31"/>
      <c r="Q30" s="129">
        <f>SUM(O34:P34)</f>
        <v>0</v>
      </c>
      <c r="R30" s="28">
        <v>2</v>
      </c>
      <c r="S30" s="31"/>
      <c r="T30" s="129">
        <f>SUM(R34:S34)</f>
        <v>60.5</v>
      </c>
      <c r="U30" s="128">
        <v>60.5</v>
      </c>
    </row>
    <row r="31" spans="1:21" x14ac:dyDescent="0.25">
      <c r="A31" s="141"/>
      <c r="B31" s="145" t="s">
        <v>89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14"/>
      <c r="P31" s="27"/>
      <c r="Q31" s="129"/>
      <c r="R31" s="27">
        <f>R10*0.5*R30</f>
        <v>11</v>
      </c>
      <c r="S31" s="27">
        <f>S10*0.5*S30</f>
        <v>0</v>
      </c>
      <c r="T31" s="129"/>
      <c r="U31" s="128"/>
    </row>
    <row r="32" spans="1:21" x14ac:dyDescent="0.25">
      <c r="A32" s="141"/>
      <c r="B32" s="144" t="s">
        <v>66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21"/>
      <c r="P32" s="35"/>
      <c r="Q32" s="129"/>
      <c r="R32" s="35">
        <v>6</v>
      </c>
      <c r="S32" s="35"/>
      <c r="T32" s="129"/>
      <c r="U32" s="128"/>
    </row>
    <row r="33" spans="1:21" x14ac:dyDescent="0.25">
      <c r="A33" s="141"/>
      <c r="B33" s="145" t="s">
        <v>90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14"/>
      <c r="P33" s="48"/>
      <c r="Q33" s="129"/>
      <c r="R33" s="48">
        <f>R10*0.75*R32</f>
        <v>49.5</v>
      </c>
      <c r="S33" s="48">
        <f>S10*0.75*S32</f>
        <v>0</v>
      </c>
      <c r="T33" s="129"/>
      <c r="U33" s="128"/>
    </row>
    <row r="34" spans="1:21" x14ac:dyDescent="0.25">
      <c r="A34" s="141"/>
      <c r="B34" s="145" t="s">
        <v>91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14"/>
      <c r="P34" s="48"/>
      <c r="Q34" s="129"/>
      <c r="R34" s="48">
        <f>R31+R33</f>
        <v>60.5</v>
      </c>
      <c r="S34" s="48">
        <f>S31+S33</f>
        <v>0</v>
      </c>
      <c r="T34" s="129"/>
      <c r="U34" s="128"/>
    </row>
    <row r="35" spans="1:21" x14ac:dyDescent="0.25">
      <c r="A35" s="141">
        <v>11</v>
      </c>
      <c r="B35" s="19" t="s">
        <v>67</v>
      </c>
      <c r="C35" s="4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142"/>
      <c r="O35" s="25"/>
      <c r="P35" s="25"/>
      <c r="Q35" s="142">
        <f>SUM(O36:P36)</f>
        <v>0</v>
      </c>
      <c r="R35" s="25"/>
      <c r="S35" s="25"/>
      <c r="T35" s="142">
        <f>SUM(R36:S36)</f>
        <v>0</v>
      </c>
      <c r="U35" s="130">
        <f>Q35+N35</f>
        <v>0</v>
      </c>
    </row>
    <row r="36" spans="1:21" x14ac:dyDescent="0.25">
      <c r="A36" s="141"/>
      <c r="B36" s="20" t="s">
        <v>92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143"/>
      <c r="O36" s="26"/>
      <c r="P36" s="26"/>
      <c r="Q36" s="143"/>
      <c r="R36" s="26">
        <f>R10*R35</f>
        <v>0</v>
      </c>
      <c r="S36" s="26">
        <f>S10*S35</f>
        <v>0</v>
      </c>
      <c r="T36" s="143"/>
      <c r="U36" s="131"/>
    </row>
    <row r="37" spans="1:21" ht="24" x14ac:dyDescent="0.25">
      <c r="A37" s="11">
        <v>12</v>
      </c>
      <c r="B37" s="16" t="s">
        <v>93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>
        <f>SUM(O37:P37)</f>
        <v>0</v>
      </c>
      <c r="R37" s="26"/>
      <c r="S37" s="26">
        <f>S10*20</f>
        <v>0</v>
      </c>
      <c r="T37" s="26">
        <f>SUM(R37:S37)</f>
        <v>0</v>
      </c>
      <c r="U37" s="36">
        <f>N37+Q37</f>
        <v>0</v>
      </c>
    </row>
    <row r="38" spans="1:21" ht="24" x14ac:dyDescent="0.25">
      <c r="A38" s="11">
        <v>13</v>
      </c>
      <c r="B38" s="16" t="s">
        <v>94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>
        <f>SUM(O38:P38)</f>
        <v>0</v>
      </c>
      <c r="R38" s="26"/>
      <c r="S38" s="26">
        <f>S10*5</f>
        <v>0</v>
      </c>
      <c r="T38" s="26">
        <f>SUM(R38:S38)</f>
        <v>0</v>
      </c>
      <c r="U38" s="36">
        <f>N38+Q38</f>
        <v>0</v>
      </c>
    </row>
    <row r="39" spans="1:21" x14ac:dyDescent="0.25">
      <c r="A39" s="141">
        <v>14</v>
      </c>
      <c r="B39" s="49" t="s">
        <v>84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132"/>
      <c r="O39" s="25"/>
      <c r="P39" s="25"/>
      <c r="Q39" s="132">
        <f>SUM(O40:P40)</f>
        <v>0</v>
      </c>
      <c r="R39" s="25"/>
      <c r="S39" s="25"/>
      <c r="T39" s="132">
        <f>SUM(R40:S40)</f>
        <v>0</v>
      </c>
      <c r="U39" s="134">
        <f>N39+Q39</f>
        <v>0</v>
      </c>
    </row>
    <row r="40" spans="1:21" x14ac:dyDescent="0.25">
      <c r="A40" s="141"/>
      <c r="B40" s="20" t="s">
        <v>95</v>
      </c>
      <c r="C40" s="48"/>
      <c r="D40" s="48"/>
      <c r="E40" s="48"/>
      <c r="F40" s="105"/>
      <c r="G40" s="105"/>
      <c r="H40" s="48"/>
      <c r="I40" s="48"/>
      <c r="J40" s="112"/>
      <c r="K40" s="112"/>
      <c r="L40" s="112"/>
      <c r="M40" s="48"/>
      <c r="N40" s="133"/>
      <c r="O40" s="48"/>
      <c r="P40" s="48"/>
      <c r="Q40" s="133"/>
      <c r="R40" s="48">
        <f>R10*0.5*R39</f>
        <v>0</v>
      </c>
      <c r="S40" s="48">
        <f>S10*0.5*S39</f>
        <v>0</v>
      </c>
      <c r="T40" s="133"/>
      <c r="U40" s="135"/>
    </row>
    <row r="41" spans="1:21" x14ac:dyDescent="0.25">
      <c r="A41" s="141">
        <v>15</v>
      </c>
      <c r="B41" s="21" t="s">
        <v>68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29"/>
      <c r="O41" s="25"/>
      <c r="P41" s="25"/>
      <c r="Q41" s="129">
        <f>SUM(O42:P42)</f>
        <v>0</v>
      </c>
      <c r="R41" s="25"/>
      <c r="S41" s="25"/>
      <c r="T41" s="129">
        <f>SUM(R42:S42)</f>
        <v>0</v>
      </c>
      <c r="U41" s="128">
        <f>N45+Q45</f>
        <v>0</v>
      </c>
    </row>
    <row r="42" spans="1:21" x14ac:dyDescent="0.25">
      <c r="A42" s="141"/>
      <c r="B42" s="22" t="s">
        <v>96</v>
      </c>
      <c r="C42" s="48"/>
      <c r="D42" s="48"/>
      <c r="E42" s="48"/>
      <c r="F42" s="105"/>
      <c r="G42" s="105"/>
      <c r="H42" s="48"/>
      <c r="I42" s="48"/>
      <c r="J42" s="112"/>
      <c r="K42" s="112"/>
      <c r="L42" s="112"/>
      <c r="M42" s="48"/>
      <c r="N42" s="129"/>
      <c r="O42" s="48"/>
      <c r="P42" s="48"/>
      <c r="Q42" s="129"/>
      <c r="R42" s="48">
        <f>R10/4*R41</f>
        <v>0</v>
      </c>
      <c r="S42" s="48">
        <f>S10/4*S41</f>
        <v>0</v>
      </c>
      <c r="T42" s="129"/>
      <c r="U42" s="128"/>
    </row>
    <row r="43" spans="1:21" x14ac:dyDescent="0.25">
      <c r="A43" s="141"/>
      <c r="B43" s="21" t="s">
        <v>83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129"/>
      <c r="O43" s="25"/>
      <c r="P43" s="25"/>
      <c r="Q43" s="129">
        <f>SUM(O44:P44)</f>
        <v>0</v>
      </c>
      <c r="R43" s="25"/>
      <c r="S43" s="25"/>
      <c r="T43" s="129">
        <f>SUM(R44:S44)</f>
        <v>0</v>
      </c>
      <c r="U43" s="128"/>
    </row>
    <row r="44" spans="1:21" ht="24.75" x14ac:dyDescent="0.25">
      <c r="A44" s="141"/>
      <c r="B44" s="56" t="s">
        <v>97</v>
      </c>
      <c r="C44" s="48"/>
      <c r="D44" s="48"/>
      <c r="E44" s="48"/>
      <c r="F44" s="105"/>
      <c r="G44" s="105"/>
      <c r="H44" s="48"/>
      <c r="I44" s="48"/>
      <c r="J44" s="112"/>
      <c r="K44" s="112"/>
      <c r="L44" s="112"/>
      <c r="M44" s="48"/>
      <c r="N44" s="129"/>
      <c r="O44" s="48"/>
      <c r="P44" s="48"/>
      <c r="Q44" s="129"/>
      <c r="R44" s="48">
        <f>(R10*0.5+2)*R43</f>
        <v>0</v>
      </c>
      <c r="S44" s="48">
        <f>(S10*0.5+2)*S43</f>
        <v>0</v>
      </c>
      <c r="T44" s="129"/>
      <c r="U44" s="128"/>
    </row>
    <row r="45" spans="1:21" x14ac:dyDescent="0.25">
      <c r="A45" s="141"/>
      <c r="B45" s="22" t="s">
        <v>98</v>
      </c>
      <c r="C45" s="48"/>
      <c r="D45" s="48"/>
      <c r="E45" s="48"/>
      <c r="F45" s="105"/>
      <c r="G45" s="105"/>
      <c r="H45" s="48"/>
      <c r="I45" s="48"/>
      <c r="J45" s="112"/>
      <c r="K45" s="112"/>
      <c r="L45" s="112"/>
      <c r="M45" s="48"/>
      <c r="N45" s="48"/>
      <c r="O45" s="48"/>
      <c r="P45" s="48"/>
      <c r="Q45" s="48">
        <f>Q41+Q43</f>
        <v>0</v>
      </c>
      <c r="R45" s="48">
        <f>R42+R44</f>
        <v>0</v>
      </c>
      <c r="S45" s="48">
        <f>S42+S44</f>
        <v>0</v>
      </c>
      <c r="T45" s="48">
        <f>T41+T43</f>
        <v>0</v>
      </c>
      <c r="U45" s="128"/>
    </row>
    <row r="46" spans="1:21" x14ac:dyDescent="0.25">
      <c r="A46" s="11">
        <v>16</v>
      </c>
      <c r="B46" s="15" t="s">
        <v>99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  <c r="O46" s="25"/>
      <c r="P46" s="25"/>
      <c r="Q46" s="26">
        <f>SUM(O46:P46)</f>
        <v>0</v>
      </c>
      <c r="R46" s="25"/>
      <c r="S46" s="25"/>
      <c r="T46" s="26">
        <f>SUM(R46:S46)</f>
        <v>0</v>
      </c>
      <c r="U46" s="36">
        <f>N46+Q46</f>
        <v>0</v>
      </c>
    </row>
    <row r="47" spans="1:21" x14ac:dyDescent="0.25">
      <c r="A47" s="11"/>
      <c r="B47" s="17" t="s">
        <v>16</v>
      </c>
      <c r="C47" s="114">
        <f>C15+C16+C17+C18+C19+C20+C21+C27+C29+C34+C36+C37+C38+C40+C45+C46</f>
        <v>0</v>
      </c>
      <c r="D47" s="114">
        <f t="shared" ref="D47:M47" si="6">D15+D16+D17+D18+D19+D20+D21+D27+D29+D34+D36+D37+D38+D40+D45+D46</f>
        <v>0</v>
      </c>
      <c r="E47" s="114">
        <f>E15+E16+E17+E18+E19+E20+E21+E27+E29+E34+E36+E37+E38+E40+E45+E46</f>
        <v>0</v>
      </c>
      <c r="F47" s="114">
        <f t="shared" si="6"/>
        <v>0</v>
      </c>
      <c r="G47" s="114">
        <f t="shared" si="6"/>
        <v>0</v>
      </c>
      <c r="H47" s="114">
        <f t="shared" si="6"/>
        <v>0</v>
      </c>
      <c r="I47" s="114">
        <f>I15+I16+I17+I18+I19+I20+I21+I27+I29+I34+I36+I37+I38+I40+I45+I46</f>
        <v>0</v>
      </c>
      <c r="J47" s="114">
        <f t="shared" si="6"/>
        <v>0</v>
      </c>
      <c r="K47" s="114">
        <f t="shared" si="6"/>
        <v>0</v>
      </c>
      <c r="L47" s="114">
        <f t="shared" si="6"/>
        <v>0</v>
      </c>
      <c r="M47" s="114">
        <f t="shared" si="6"/>
        <v>0</v>
      </c>
      <c r="N47" s="48">
        <f>SUM(C47:M47)</f>
        <v>0</v>
      </c>
      <c r="O47" s="48">
        <f>O15+O16+O17+O18+O19+O20+O21+O27+O29+O34+O36+O37+O38+O40+O45+O46</f>
        <v>0</v>
      </c>
      <c r="P47" s="48">
        <f>P15+P16+P17+P18+P19+P20+P21+P27+P29+P34+P36+P37+P38+P40+P45+P46</f>
        <v>0</v>
      </c>
      <c r="Q47" s="48">
        <f>SUM(O47:P47)</f>
        <v>0</v>
      </c>
      <c r="R47" s="48">
        <f>R15+R16+R17+R18+R19+R20+R21+R27+R29+R34+R36+R37+R38+R40+R45+R46</f>
        <v>286.5</v>
      </c>
      <c r="S47" s="48">
        <f>S15+S16+S17+S18+S19+S20+S21+S27+S29+S34+S36+S37+S38+S40+S45+S46</f>
        <v>0</v>
      </c>
      <c r="T47" s="48">
        <f>SUM(R47:S47)</f>
        <v>286.5</v>
      </c>
      <c r="U47" s="46">
        <v>286.5</v>
      </c>
    </row>
    <row r="48" spans="1:21" x14ac:dyDescent="0.25">
      <c r="C48" s="57"/>
    </row>
    <row r="49" spans="2:8" ht="15.75" x14ac:dyDescent="0.25">
      <c r="B49" s="7" t="s">
        <v>17</v>
      </c>
      <c r="H49" s="127" t="s">
        <v>118</v>
      </c>
    </row>
    <row r="50" spans="2:8" ht="15.75" x14ac:dyDescent="0.25">
      <c r="B50" s="7"/>
      <c r="H50" s="127"/>
    </row>
    <row r="51" spans="2:8" x14ac:dyDescent="0.25"/>
  </sheetData>
  <mergeCells count="41">
    <mergeCell ref="A39:A40"/>
    <mergeCell ref="A35:A36"/>
    <mergeCell ref="A41:A45"/>
    <mergeCell ref="R8:T8"/>
    <mergeCell ref="Q35:Q36"/>
    <mergeCell ref="T35:T36"/>
    <mergeCell ref="N35:N36"/>
    <mergeCell ref="N41:N42"/>
    <mergeCell ref="B30:N30"/>
    <mergeCell ref="B31:N31"/>
    <mergeCell ref="B32:N32"/>
    <mergeCell ref="B33:N33"/>
    <mergeCell ref="B34:N34"/>
    <mergeCell ref="U22:U27"/>
    <mergeCell ref="Q30:Q34"/>
    <mergeCell ref="T30:T34"/>
    <mergeCell ref="U30:U34"/>
    <mergeCell ref="A28:A29"/>
    <mergeCell ref="A22:A27"/>
    <mergeCell ref="A30:A34"/>
    <mergeCell ref="N22:N27"/>
    <mergeCell ref="Q22:Q27"/>
    <mergeCell ref="T22:T27"/>
    <mergeCell ref="A6:U6"/>
    <mergeCell ref="A7:U7"/>
    <mergeCell ref="A8:A9"/>
    <mergeCell ref="B8:B9"/>
    <mergeCell ref="C8:M8"/>
    <mergeCell ref="O8:Q8"/>
    <mergeCell ref="U8:U9"/>
    <mergeCell ref="U35:U36"/>
    <mergeCell ref="N39:N40"/>
    <mergeCell ref="Q39:Q40"/>
    <mergeCell ref="T39:T40"/>
    <mergeCell ref="U39:U40"/>
    <mergeCell ref="U41:U45"/>
    <mergeCell ref="T41:T42"/>
    <mergeCell ref="T43:T44"/>
    <mergeCell ref="Q43:Q44"/>
    <mergeCell ref="N43:N44"/>
    <mergeCell ref="Q41:Q42"/>
  </mergeCells>
  <conditionalFormatting sqref="C26">
    <cfRule type="containsText" dxfId="1" priority="2" operator="containsText" text="Ошибка">
      <formula>NOT(ISERROR(SEARCH("Ошибка",C26)))</formula>
    </cfRule>
  </conditionalFormatting>
  <conditionalFormatting sqref="D26:M26 O26:P26 R26:S26">
    <cfRule type="containsText" dxfId="0" priority="1" operator="containsText" text="Ошибка">
      <formula>NOT(ISERROR(SEARCH("Ошибка",D26)))</formula>
    </cfRule>
  </conditionalFormatting>
  <pageMargins left="0.23622047244094491" right="0.23622047244094491" top="0.35433070866141736" bottom="0.35433070866141736" header="0.11811023622047245" footer="0.11811023622047245"/>
  <pageSetup paperSize="9" scale="60" fitToHeight="0" orientation="landscape" r:id="rId1"/>
  <ignoredErrors>
    <ignoredError sqref="Q15:Q47 N4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2"/>
  <sheetViews>
    <sheetView topLeftCell="C16" zoomScale="80" zoomScaleNormal="80" workbookViewId="0">
      <selection activeCell="T14" sqref="T14"/>
    </sheetView>
  </sheetViews>
  <sheetFormatPr defaultColWidth="0" defaultRowHeight="15" zeroHeight="1" x14ac:dyDescent="0.25"/>
  <cols>
    <col min="1" max="1" width="3.7109375" customWidth="1"/>
    <col min="2" max="2" width="21.85546875" customWidth="1"/>
    <col min="3" max="3" width="13.42578125" customWidth="1"/>
    <col min="4" max="4" width="9.140625" customWidth="1"/>
    <col min="5" max="5" width="32.28515625" customWidth="1"/>
    <col min="6" max="6" width="8" customWidth="1"/>
    <col min="7" max="7" width="7" customWidth="1"/>
    <col min="8" max="8" width="9.85546875" customWidth="1"/>
    <col min="9" max="9" width="6.7109375" customWidth="1"/>
    <col min="10" max="16" width="9" customWidth="1"/>
    <col min="17" max="17" width="8.42578125" customWidth="1"/>
    <col min="18" max="18" width="9.42578125" customWidth="1"/>
    <col min="19" max="19" width="10.5703125" customWidth="1"/>
    <col min="20" max="21" width="9.42578125" customWidth="1"/>
    <col min="22" max="22" width="12.85546875" bestFit="1" customWidth="1"/>
    <col min="23" max="23" width="10.7109375" customWidth="1"/>
    <col min="24" max="24" width="9.140625" customWidth="1"/>
    <col min="25" max="26" width="0" hidden="1" customWidth="1"/>
    <col min="27" max="16384" width="9.140625" hidden="1"/>
  </cols>
  <sheetData>
    <row r="1" spans="1:24" x14ac:dyDescent="0.25">
      <c r="A1" s="58"/>
      <c r="B1" s="58"/>
      <c r="C1" s="58"/>
      <c r="D1" s="58"/>
      <c r="E1" s="58"/>
      <c r="F1" s="58"/>
      <c r="G1" s="59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60"/>
      <c r="X1" s="61" t="s">
        <v>0</v>
      </c>
    </row>
    <row r="2" spans="1:24" x14ac:dyDescent="0.25">
      <c r="A2" s="62"/>
      <c r="B2" s="62"/>
      <c r="C2" s="62"/>
      <c r="D2" s="62"/>
      <c r="E2" s="62"/>
      <c r="F2" s="62"/>
      <c r="G2" s="63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0"/>
      <c r="X2" s="61" t="s">
        <v>1</v>
      </c>
    </row>
    <row r="3" spans="1:24" x14ac:dyDescent="0.25">
      <c r="A3" s="62" t="s">
        <v>18</v>
      </c>
      <c r="B3" s="62"/>
      <c r="C3" s="62"/>
      <c r="D3" s="62"/>
      <c r="E3" s="62"/>
      <c r="F3" s="62"/>
      <c r="G3" s="63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0"/>
      <c r="X3" s="61" t="s">
        <v>2</v>
      </c>
    </row>
    <row r="4" spans="1:24" x14ac:dyDescent="0.25">
      <c r="A4" s="74" t="s">
        <v>19</v>
      </c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6"/>
      <c r="X4" s="77" t="s">
        <v>3</v>
      </c>
    </row>
    <row r="5" spans="1:24" x14ac:dyDescent="0.25">
      <c r="A5" s="74" t="s">
        <v>20</v>
      </c>
      <c r="B5" s="74"/>
      <c r="C5" s="74"/>
      <c r="D5" s="74"/>
      <c r="E5" s="74"/>
      <c r="F5" s="74"/>
      <c r="G5" s="75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6"/>
      <c r="X5" s="77" t="s">
        <v>4</v>
      </c>
    </row>
    <row r="6" spans="1:24" ht="15.75" x14ac:dyDescent="0.25">
      <c r="A6" s="150" t="s">
        <v>21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</row>
    <row r="7" spans="1:24" ht="15.75" x14ac:dyDescent="0.25">
      <c r="A7" s="151" t="s">
        <v>125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x14ac:dyDescent="0.25">
      <c r="A8" s="158" t="s">
        <v>6</v>
      </c>
      <c r="B8" s="159" t="s">
        <v>22</v>
      </c>
      <c r="C8" s="159" t="s">
        <v>23</v>
      </c>
      <c r="D8" s="159" t="s">
        <v>24</v>
      </c>
      <c r="E8" s="159" t="s">
        <v>71</v>
      </c>
      <c r="F8" s="160" t="s">
        <v>72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59" t="s">
        <v>27</v>
      </c>
      <c r="W8" s="159" t="s">
        <v>28</v>
      </c>
      <c r="X8" s="159" t="s">
        <v>73</v>
      </c>
    </row>
    <row r="9" spans="1:24" x14ac:dyDescent="0.25">
      <c r="A9" s="158"/>
      <c r="B9" s="159"/>
      <c r="C9" s="159"/>
      <c r="D9" s="159"/>
      <c r="E9" s="159"/>
      <c r="F9" s="160" t="s">
        <v>25</v>
      </c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 t="s">
        <v>74</v>
      </c>
      <c r="S9" s="160"/>
      <c r="T9" s="160" t="s">
        <v>75</v>
      </c>
      <c r="U9" s="160"/>
      <c r="V9" s="159"/>
      <c r="W9" s="159"/>
      <c r="X9" s="159"/>
    </row>
    <row r="10" spans="1:24" x14ac:dyDescent="0.25">
      <c r="A10" s="158"/>
      <c r="B10" s="159"/>
      <c r="C10" s="159"/>
      <c r="D10" s="159"/>
      <c r="E10" s="159"/>
      <c r="F10" s="159" t="s">
        <v>8</v>
      </c>
      <c r="G10" s="160" t="s">
        <v>26</v>
      </c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57" t="s">
        <v>8</v>
      </c>
      <c r="S10" s="107" t="s">
        <v>26</v>
      </c>
      <c r="T10" s="157" t="s">
        <v>8</v>
      </c>
      <c r="U10" s="123" t="s">
        <v>26</v>
      </c>
      <c r="V10" s="159"/>
      <c r="W10" s="159"/>
      <c r="X10" s="159"/>
    </row>
    <row r="11" spans="1:24" x14ac:dyDescent="0.25">
      <c r="A11" s="158"/>
      <c r="B11" s="159"/>
      <c r="C11" s="159"/>
      <c r="D11" s="159"/>
      <c r="E11" s="159"/>
      <c r="F11" s="159"/>
      <c r="G11" s="78" t="s">
        <v>106</v>
      </c>
      <c r="H11" s="78" t="s">
        <v>107</v>
      </c>
      <c r="I11" s="78" t="s">
        <v>108</v>
      </c>
      <c r="J11" s="78" t="s">
        <v>109</v>
      </c>
      <c r="K11" s="78" t="s">
        <v>110</v>
      </c>
      <c r="L11" s="78" t="s">
        <v>111</v>
      </c>
      <c r="M11" s="78" t="s">
        <v>112</v>
      </c>
      <c r="N11" s="78" t="s">
        <v>113</v>
      </c>
      <c r="O11" s="78" t="s">
        <v>114</v>
      </c>
      <c r="P11" s="78" t="s">
        <v>115</v>
      </c>
      <c r="Q11" s="78" t="s">
        <v>116</v>
      </c>
      <c r="R11" s="157"/>
      <c r="S11" s="78" t="s">
        <v>117</v>
      </c>
      <c r="T11" s="157"/>
      <c r="U11" s="78" t="s">
        <v>128</v>
      </c>
      <c r="V11" s="159"/>
      <c r="W11" s="159"/>
      <c r="X11" s="159"/>
    </row>
    <row r="12" spans="1:24" x14ac:dyDescent="0.25">
      <c r="A12" s="79"/>
      <c r="B12" s="80"/>
      <c r="C12" s="80"/>
      <c r="D12" s="80"/>
      <c r="E12" s="81" t="s">
        <v>60</v>
      </c>
      <c r="F12" s="80"/>
      <c r="G12" s="82">
        <v>12</v>
      </c>
      <c r="H12" s="82">
        <v>7</v>
      </c>
      <c r="I12" s="82">
        <v>12</v>
      </c>
      <c r="J12" s="82">
        <v>5</v>
      </c>
      <c r="K12" s="82">
        <v>12</v>
      </c>
      <c r="L12" s="82">
        <v>12</v>
      </c>
      <c r="M12" s="82">
        <v>10</v>
      </c>
      <c r="N12" s="82">
        <v>5</v>
      </c>
      <c r="O12" s="82">
        <v>14</v>
      </c>
      <c r="P12" s="82">
        <v>12</v>
      </c>
      <c r="Q12" s="82">
        <v>12</v>
      </c>
      <c r="R12" s="83"/>
      <c r="S12" s="82">
        <v>11</v>
      </c>
      <c r="T12" s="83"/>
      <c r="U12" s="82">
        <v>11</v>
      </c>
      <c r="V12" s="80"/>
      <c r="W12" s="80"/>
      <c r="X12" s="80"/>
    </row>
    <row r="13" spans="1:24" x14ac:dyDescent="0.25">
      <c r="A13" s="84" t="s">
        <v>76</v>
      </c>
      <c r="B13" s="165" t="s">
        <v>29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4" x14ac:dyDescent="0.25">
      <c r="A14" s="146">
        <v>2</v>
      </c>
      <c r="B14" s="147" t="s">
        <v>122</v>
      </c>
      <c r="C14" s="148" t="s">
        <v>77</v>
      </c>
      <c r="D14" s="149" t="s">
        <v>102</v>
      </c>
      <c r="E14" s="85" t="s">
        <v>129</v>
      </c>
      <c r="F14" s="45">
        <v>10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45"/>
      <c r="S14" s="86"/>
      <c r="T14" s="45">
        <v>10</v>
      </c>
      <c r="U14" s="86">
        <v>10</v>
      </c>
      <c r="V14" s="45">
        <v>10</v>
      </c>
      <c r="W14" s="45"/>
      <c r="X14" s="161"/>
    </row>
    <row r="15" spans="1:24" x14ac:dyDescent="0.25">
      <c r="A15" s="146"/>
      <c r="B15" s="147"/>
      <c r="C15" s="148"/>
      <c r="D15" s="149"/>
      <c r="E15" s="87" t="s">
        <v>78</v>
      </c>
      <c r="F15" s="73"/>
      <c r="G15" s="73"/>
      <c r="H15" s="73"/>
      <c r="I15" s="73"/>
      <c r="J15" s="73"/>
      <c r="K15" s="73"/>
      <c r="L15" s="108"/>
      <c r="M15" s="108"/>
      <c r="N15" s="108"/>
      <c r="O15" s="108"/>
      <c r="P15" s="108"/>
      <c r="Q15" s="73"/>
      <c r="R15" s="73"/>
      <c r="S15" s="73"/>
      <c r="T15" s="73">
        <v>10</v>
      </c>
      <c r="U15" s="73">
        <f>SUM(U14:U14)</f>
        <v>10</v>
      </c>
      <c r="V15" s="73">
        <v>10</v>
      </c>
      <c r="W15" s="73"/>
      <c r="X15" s="161"/>
    </row>
    <row r="16" spans="1:24" x14ac:dyDescent="0.25">
      <c r="A16" s="88" t="s">
        <v>79</v>
      </c>
      <c r="B16" s="154" t="s">
        <v>80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6"/>
    </row>
    <row r="17" spans="1:24" x14ac:dyDescent="0.25">
      <c r="A17" s="179">
        <v>2</v>
      </c>
      <c r="B17" s="185" t="s">
        <v>119</v>
      </c>
      <c r="C17" s="182" t="s">
        <v>120</v>
      </c>
      <c r="D17" s="188" t="s">
        <v>103</v>
      </c>
      <c r="E17" s="113" t="s">
        <v>138</v>
      </c>
      <c r="F17" s="110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108"/>
      <c r="S17" s="108"/>
      <c r="T17" s="123">
        <v>16</v>
      </c>
      <c r="U17" s="123">
        <v>16</v>
      </c>
      <c r="V17" s="107">
        <v>16</v>
      </c>
      <c r="W17" s="107"/>
      <c r="X17" s="152"/>
    </row>
    <row r="18" spans="1:24" ht="25.5" x14ac:dyDescent="0.25">
      <c r="A18" s="180"/>
      <c r="B18" s="186"/>
      <c r="C18" s="183"/>
      <c r="D18" s="189"/>
      <c r="E18" s="113" t="s">
        <v>143</v>
      </c>
      <c r="F18" s="123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122"/>
      <c r="S18" s="122"/>
      <c r="T18" s="123">
        <v>11</v>
      </c>
      <c r="U18" s="123">
        <v>11</v>
      </c>
      <c r="V18" s="123">
        <v>11</v>
      </c>
      <c r="W18" s="123"/>
      <c r="X18" s="153"/>
    </row>
    <row r="19" spans="1:24" x14ac:dyDescent="0.25">
      <c r="A19" s="181"/>
      <c r="B19" s="187"/>
      <c r="C19" s="184"/>
      <c r="D19" s="190"/>
      <c r="E19" s="87" t="s">
        <v>78</v>
      </c>
      <c r="F19" s="108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08"/>
      <c r="S19" s="108"/>
      <c r="T19" s="108">
        <v>27</v>
      </c>
      <c r="U19" s="108">
        <v>27</v>
      </c>
      <c r="V19" s="108">
        <v>27</v>
      </c>
      <c r="W19" s="108"/>
      <c r="X19" s="153"/>
    </row>
    <row r="20" spans="1:24" x14ac:dyDescent="0.25">
      <c r="A20" s="90" t="s">
        <v>81</v>
      </c>
      <c r="B20" s="154" t="s">
        <v>41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6"/>
    </row>
    <row r="21" spans="1:24" x14ac:dyDescent="0.25">
      <c r="A21" s="204"/>
      <c r="B21" s="208" t="s">
        <v>130</v>
      </c>
      <c r="C21" s="208" t="s">
        <v>77</v>
      </c>
      <c r="D21" s="206" t="s">
        <v>101</v>
      </c>
      <c r="E21" s="85" t="s">
        <v>131</v>
      </c>
      <c r="F21" s="123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123">
        <f>SUM(S21:S21)</f>
        <v>0</v>
      </c>
      <c r="S21" s="86"/>
      <c r="T21" s="104">
        <f>SUM(U21:U21)</f>
        <v>10</v>
      </c>
      <c r="U21" s="91">
        <v>10</v>
      </c>
      <c r="V21" s="123">
        <f>F21+R21+T21</f>
        <v>10</v>
      </c>
      <c r="W21" s="123"/>
      <c r="X21" s="203"/>
    </row>
    <row r="22" spans="1:24" x14ac:dyDescent="0.25">
      <c r="A22" s="205"/>
      <c r="B22" s="209"/>
      <c r="C22" s="209"/>
      <c r="D22" s="207"/>
      <c r="E22" s="85" t="s">
        <v>140</v>
      </c>
      <c r="F22" s="123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123"/>
      <c r="S22" s="86"/>
      <c r="T22" s="104">
        <v>11</v>
      </c>
      <c r="U22" s="91">
        <v>11</v>
      </c>
      <c r="V22" s="123">
        <v>11</v>
      </c>
      <c r="W22" s="123"/>
      <c r="X22" s="203"/>
    </row>
    <row r="23" spans="1:24" x14ac:dyDescent="0.25">
      <c r="A23" s="213"/>
      <c r="B23" s="214"/>
      <c r="C23" s="214"/>
      <c r="D23" s="215"/>
      <c r="E23" s="89" t="s">
        <v>78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216">
        <v>21</v>
      </c>
      <c r="U23" s="216">
        <v>21</v>
      </c>
      <c r="V23" s="122">
        <v>21</v>
      </c>
      <c r="W23" s="123"/>
      <c r="X23" s="203"/>
    </row>
    <row r="24" spans="1:24" x14ac:dyDescent="0.25">
      <c r="A24" s="204"/>
      <c r="B24" s="208" t="s">
        <v>132</v>
      </c>
      <c r="C24" s="208" t="s">
        <v>77</v>
      </c>
      <c r="D24" s="206" t="s">
        <v>102</v>
      </c>
      <c r="E24" s="85" t="s">
        <v>133</v>
      </c>
      <c r="F24" s="123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123"/>
      <c r="S24" s="86"/>
      <c r="T24" s="104">
        <v>18</v>
      </c>
      <c r="U24" s="91">
        <v>18</v>
      </c>
      <c r="V24" s="123">
        <v>18</v>
      </c>
      <c r="W24" s="123"/>
      <c r="X24" s="203"/>
    </row>
    <row r="25" spans="1:24" x14ac:dyDescent="0.25">
      <c r="A25" s="210"/>
      <c r="B25" s="211"/>
      <c r="C25" s="211"/>
      <c r="D25" s="212"/>
      <c r="E25" s="85" t="s">
        <v>141</v>
      </c>
      <c r="F25" s="123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123"/>
      <c r="S25" s="86"/>
      <c r="T25" s="104">
        <v>11</v>
      </c>
      <c r="U25" s="91">
        <v>11</v>
      </c>
      <c r="V25" s="123">
        <v>11</v>
      </c>
      <c r="W25" s="123"/>
      <c r="X25" s="203"/>
    </row>
    <row r="26" spans="1:24" x14ac:dyDescent="0.25">
      <c r="A26" s="210"/>
      <c r="B26" s="211"/>
      <c r="C26" s="211"/>
      <c r="D26" s="212"/>
      <c r="E26" s="85" t="s">
        <v>134</v>
      </c>
      <c r="F26" s="123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123"/>
      <c r="S26" s="86"/>
      <c r="T26" s="104">
        <v>14</v>
      </c>
      <c r="U26" s="91">
        <v>14</v>
      </c>
      <c r="V26" s="123">
        <v>14</v>
      </c>
      <c r="W26" s="123"/>
      <c r="X26" s="203"/>
    </row>
    <row r="27" spans="1:24" x14ac:dyDescent="0.25">
      <c r="A27" s="210"/>
      <c r="B27" s="211"/>
      <c r="C27" s="211"/>
      <c r="D27" s="212"/>
      <c r="E27" s="85" t="s">
        <v>135</v>
      </c>
      <c r="F27" s="123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123"/>
      <c r="S27" s="86"/>
      <c r="T27" s="104">
        <v>22</v>
      </c>
      <c r="U27" s="91">
        <v>22</v>
      </c>
      <c r="V27" s="123">
        <v>22</v>
      </c>
      <c r="W27" s="123"/>
      <c r="X27" s="203"/>
    </row>
    <row r="28" spans="1:24" x14ac:dyDescent="0.25">
      <c r="A28" s="213"/>
      <c r="B28" s="214"/>
      <c r="C28" s="214"/>
      <c r="D28" s="215"/>
      <c r="E28" s="89" t="s">
        <v>78</v>
      </c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216">
        <v>65</v>
      </c>
      <c r="U28" s="216">
        <v>65</v>
      </c>
      <c r="V28" s="122">
        <v>65</v>
      </c>
      <c r="W28" s="123"/>
      <c r="X28" s="203"/>
    </row>
    <row r="29" spans="1:24" x14ac:dyDescent="0.25">
      <c r="A29" s="204"/>
      <c r="B29" s="208" t="s">
        <v>136</v>
      </c>
      <c r="C29" s="208" t="s">
        <v>77</v>
      </c>
      <c r="D29" s="206" t="s">
        <v>102</v>
      </c>
      <c r="E29" s="85" t="s">
        <v>137</v>
      </c>
      <c r="F29" s="123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123"/>
      <c r="S29" s="86"/>
      <c r="T29" s="104">
        <v>12</v>
      </c>
      <c r="U29" s="91">
        <v>12</v>
      </c>
      <c r="V29" s="123">
        <v>12</v>
      </c>
      <c r="W29" s="123"/>
      <c r="X29" s="203"/>
    </row>
    <row r="30" spans="1:24" x14ac:dyDescent="0.25">
      <c r="A30" s="210"/>
      <c r="B30" s="211"/>
      <c r="C30" s="211"/>
      <c r="D30" s="212"/>
      <c r="E30" s="85" t="s">
        <v>139</v>
      </c>
      <c r="F30" s="123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123"/>
      <c r="S30" s="86"/>
      <c r="T30" s="104">
        <v>58</v>
      </c>
      <c r="U30" s="91">
        <v>58</v>
      </c>
      <c r="V30" s="123">
        <v>58</v>
      </c>
      <c r="W30" s="123"/>
      <c r="X30" s="203"/>
    </row>
    <row r="31" spans="1:24" x14ac:dyDescent="0.25">
      <c r="A31" s="213"/>
      <c r="B31" s="214"/>
      <c r="C31" s="214"/>
      <c r="D31" s="215"/>
      <c r="E31" s="85" t="s">
        <v>142</v>
      </c>
      <c r="F31" s="123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123"/>
      <c r="S31" s="86"/>
      <c r="T31" s="104">
        <v>11</v>
      </c>
      <c r="U31" s="91">
        <v>11</v>
      </c>
      <c r="V31" s="123">
        <v>11</v>
      </c>
      <c r="W31" s="123"/>
      <c r="X31" s="203"/>
    </row>
    <row r="32" spans="1:24" x14ac:dyDescent="0.25">
      <c r="A32" s="213"/>
      <c r="B32" s="124"/>
      <c r="C32" s="125"/>
      <c r="D32" s="217"/>
      <c r="E32" s="89" t="s">
        <v>78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216">
        <v>81</v>
      </c>
      <c r="U32" s="216">
        <v>81</v>
      </c>
      <c r="V32" s="122">
        <v>81</v>
      </c>
      <c r="W32" s="123"/>
      <c r="X32" s="218"/>
    </row>
    <row r="33" spans="1:24" x14ac:dyDescent="0.25">
      <c r="A33" s="179">
        <v>6</v>
      </c>
      <c r="B33" s="191" t="s">
        <v>127</v>
      </c>
      <c r="C33" s="193"/>
      <c r="D33" s="195"/>
      <c r="E33" s="119" t="s">
        <v>55</v>
      </c>
      <c r="F33" s="115"/>
      <c r="G33" s="120">
        <v>0</v>
      </c>
      <c r="H33" s="120"/>
      <c r="I33" s="120">
        <v>0</v>
      </c>
      <c r="J33" s="120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6"/>
    </row>
    <row r="34" spans="1:24" x14ac:dyDescent="0.25">
      <c r="A34" s="181"/>
      <c r="B34" s="192"/>
      <c r="C34" s="194"/>
      <c r="D34" s="196"/>
      <c r="E34" s="87" t="s">
        <v>78</v>
      </c>
      <c r="F34" s="115"/>
      <c r="G34" s="115">
        <v>0</v>
      </c>
      <c r="H34" s="115"/>
      <c r="I34" s="115">
        <v>0</v>
      </c>
      <c r="J34" s="115"/>
      <c r="K34" s="115">
        <v>0</v>
      </c>
      <c r="L34" s="115">
        <v>0</v>
      </c>
      <c r="M34" s="115">
        <v>0</v>
      </c>
      <c r="N34" s="115">
        <v>0</v>
      </c>
      <c r="O34" s="115">
        <v>0</v>
      </c>
      <c r="P34" s="115">
        <v>0</v>
      </c>
      <c r="Q34" s="115">
        <v>0</v>
      </c>
      <c r="R34" s="115">
        <v>0</v>
      </c>
      <c r="S34" s="115">
        <v>0</v>
      </c>
      <c r="T34" s="115">
        <v>0</v>
      </c>
      <c r="U34" s="115">
        <v>0</v>
      </c>
      <c r="V34" s="115"/>
      <c r="W34" s="115"/>
      <c r="X34" s="116"/>
    </row>
    <row r="35" spans="1:24" x14ac:dyDescent="0.25">
      <c r="A35" s="179"/>
      <c r="B35" s="170"/>
      <c r="C35" s="171"/>
      <c r="D35" s="172"/>
      <c r="E35" s="103" t="s">
        <v>100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7">
        <f t="shared" ref="T35:T43" si="0">SUM(U35:U35)</f>
        <v>0</v>
      </c>
      <c r="U35" s="66">
        <f>SUMIF(T14:T31,"*Итого*",U14:U31)</f>
        <v>0</v>
      </c>
      <c r="V35" s="65">
        <f t="shared" ref="V35:V43" si="1">F35+R35+T35</f>
        <v>0</v>
      </c>
      <c r="W35" s="65">
        <f>F35+R35</f>
        <v>0</v>
      </c>
      <c r="X35" s="166"/>
    </row>
    <row r="36" spans="1:24" x14ac:dyDescent="0.25">
      <c r="A36" s="180"/>
      <c r="B36" s="173"/>
      <c r="C36" s="174"/>
      <c r="D36" s="175"/>
      <c r="E36" s="64" t="s">
        <v>56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>
        <v>0</v>
      </c>
      <c r="Q36" s="65">
        <f>'Сводный УП'!M27</f>
        <v>0</v>
      </c>
      <c r="R36" s="66">
        <f t="shared" ref="R36:R43" si="2">SUM(S36:S36)</f>
        <v>0</v>
      </c>
      <c r="S36" s="65">
        <f>'Сводный УП'!O27</f>
        <v>0</v>
      </c>
      <c r="T36" s="67">
        <f t="shared" si="0"/>
        <v>11</v>
      </c>
      <c r="U36" s="67">
        <v>11</v>
      </c>
      <c r="V36" s="65">
        <f t="shared" si="1"/>
        <v>11</v>
      </c>
      <c r="W36" s="65">
        <f t="shared" ref="W36:W43" si="3">F36+R36</f>
        <v>0</v>
      </c>
      <c r="X36" s="167"/>
    </row>
    <row r="37" spans="1:24" x14ac:dyDescent="0.25">
      <c r="A37" s="180"/>
      <c r="B37" s="173"/>
      <c r="C37" s="174"/>
      <c r="D37" s="175"/>
      <c r="E37" s="68" t="s">
        <v>14</v>
      </c>
      <c r="F37" s="65"/>
      <c r="G37" s="65"/>
      <c r="H37" s="65">
        <f>'Сводный УП'!D29</f>
        <v>0</v>
      </c>
      <c r="I37" s="65">
        <f>'Сводный УП'!E29</f>
        <v>0</v>
      </c>
      <c r="J37" s="65"/>
      <c r="K37" s="65">
        <f>'Сводный УП'!I29</f>
        <v>0</v>
      </c>
      <c r="L37" s="65">
        <v>0</v>
      </c>
      <c r="M37" s="65">
        <v>0</v>
      </c>
      <c r="N37" s="65"/>
      <c r="O37" s="65"/>
      <c r="P37" s="65"/>
      <c r="Q37" s="65"/>
      <c r="R37" s="66"/>
      <c r="S37" s="65"/>
      <c r="T37" s="67">
        <f t="shared" si="0"/>
        <v>11</v>
      </c>
      <c r="U37" s="67">
        <v>11</v>
      </c>
      <c r="V37" s="65"/>
      <c r="W37" s="65"/>
      <c r="X37" s="167"/>
    </row>
    <row r="38" spans="1:24" ht="26.25" customHeight="1" x14ac:dyDescent="0.25">
      <c r="A38" s="180"/>
      <c r="B38" s="173"/>
      <c r="C38" s="174"/>
      <c r="D38" s="175"/>
      <c r="E38" s="162" t="s">
        <v>82</v>
      </c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4"/>
      <c r="R38" s="66">
        <f t="shared" si="2"/>
        <v>0</v>
      </c>
      <c r="S38" s="65">
        <f>'Сводный УП'!O34</f>
        <v>0</v>
      </c>
      <c r="T38" s="67">
        <f t="shared" si="0"/>
        <v>60.5</v>
      </c>
      <c r="U38" s="66">
        <v>60.5</v>
      </c>
      <c r="V38" s="65">
        <f t="shared" si="1"/>
        <v>60.5</v>
      </c>
      <c r="W38" s="65">
        <f t="shared" si="3"/>
        <v>0</v>
      </c>
      <c r="X38" s="167"/>
    </row>
    <row r="39" spans="1:24" x14ac:dyDescent="0.25">
      <c r="A39" s="180"/>
      <c r="B39" s="173"/>
      <c r="C39" s="174"/>
      <c r="D39" s="175"/>
      <c r="E39" s="68" t="s">
        <v>57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>
        <f>'Сводный УП'!M36</f>
        <v>0</v>
      </c>
      <c r="R39" s="66">
        <f t="shared" si="2"/>
        <v>0</v>
      </c>
      <c r="S39" s="65">
        <f>'Сводный УП'!O36</f>
        <v>0</v>
      </c>
      <c r="T39" s="67">
        <f t="shared" si="0"/>
        <v>0</v>
      </c>
      <c r="U39" s="67">
        <f>'Сводный УП'!S36</f>
        <v>0</v>
      </c>
      <c r="V39" s="65">
        <f t="shared" si="1"/>
        <v>0</v>
      </c>
      <c r="W39" s="65">
        <f t="shared" si="3"/>
        <v>0</v>
      </c>
      <c r="X39" s="167"/>
    </row>
    <row r="40" spans="1:24" x14ac:dyDescent="0.25">
      <c r="A40" s="180"/>
      <c r="B40" s="173"/>
      <c r="C40" s="174"/>
      <c r="D40" s="175"/>
      <c r="E40" s="68" t="s">
        <v>58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6">
        <f t="shared" si="2"/>
        <v>0</v>
      </c>
      <c r="S40" s="66"/>
      <c r="T40" s="67">
        <f t="shared" si="0"/>
        <v>0</v>
      </c>
      <c r="U40" s="67">
        <f>'Сводный УП'!S37</f>
        <v>0</v>
      </c>
      <c r="V40" s="65">
        <f t="shared" si="1"/>
        <v>0</v>
      </c>
      <c r="W40" s="65">
        <f t="shared" si="3"/>
        <v>0</v>
      </c>
      <c r="X40" s="167"/>
    </row>
    <row r="41" spans="1:24" x14ac:dyDescent="0.25">
      <c r="A41" s="180"/>
      <c r="B41" s="173"/>
      <c r="C41" s="174"/>
      <c r="D41" s="175"/>
      <c r="E41" s="68" t="s">
        <v>59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6">
        <f t="shared" si="2"/>
        <v>0</v>
      </c>
      <c r="S41" s="66"/>
      <c r="T41" s="67">
        <f t="shared" si="0"/>
        <v>0</v>
      </c>
      <c r="U41" s="67">
        <f>'Сводный УП'!S37</f>
        <v>0</v>
      </c>
      <c r="V41" s="65">
        <f t="shared" si="1"/>
        <v>0</v>
      </c>
      <c r="W41" s="65">
        <f t="shared" si="3"/>
        <v>0</v>
      </c>
      <c r="X41" s="167"/>
    </row>
    <row r="42" spans="1:24" x14ac:dyDescent="0.25">
      <c r="A42" s="180"/>
      <c r="B42" s="173"/>
      <c r="C42" s="174"/>
      <c r="D42" s="175"/>
      <c r="E42" s="68" t="s">
        <v>15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>
        <f>'Сводный УП'!M40</f>
        <v>0</v>
      </c>
      <c r="R42" s="66">
        <f t="shared" si="2"/>
        <v>0</v>
      </c>
      <c r="S42" s="66">
        <f>'Сводный УП'!O40</f>
        <v>0</v>
      </c>
      <c r="T42" s="67">
        <f t="shared" si="0"/>
        <v>0</v>
      </c>
      <c r="U42" s="67">
        <f>'Сводный УП'!S40</f>
        <v>0</v>
      </c>
      <c r="V42" s="65">
        <f t="shared" si="1"/>
        <v>0</v>
      </c>
      <c r="W42" s="65">
        <f t="shared" si="3"/>
        <v>0</v>
      </c>
      <c r="X42" s="167"/>
    </row>
    <row r="43" spans="1:24" ht="30" customHeight="1" x14ac:dyDescent="0.25">
      <c r="A43" s="181"/>
      <c r="B43" s="176"/>
      <c r="C43" s="177"/>
      <c r="D43" s="178"/>
      <c r="E43" s="68" t="s">
        <v>13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>
        <f>'Сводный УП'!M46</f>
        <v>0</v>
      </c>
      <c r="R43" s="66">
        <f t="shared" si="2"/>
        <v>0</v>
      </c>
      <c r="S43" s="66">
        <f>'Сводный УП'!O46</f>
        <v>0</v>
      </c>
      <c r="T43" s="67">
        <f t="shared" si="0"/>
        <v>0</v>
      </c>
      <c r="U43" s="67">
        <f>'Сводный УП'!S46</f>
        <v>0</v>
      </c>
      <c r="V43" s="65">
        <f t="shared" si="1"/>
        <v>0</v>
      </c>
      <c r="W43" s="65">
        <f t="shared" si="3"/>
        <v>0</v>
      </c>
      <c r="X43" s="168"/>
    </row>
    <row r="44" spans="1:24" x14ac:dyDescent="0.25">
      <c r="A44" s="69"/>
      <c r="B44" s="169" t="s">
        <v>30</v>
      </c>
      <c r="C44" s="169"/>
      <c r="D44" s="169"/>
      <c r="E44" s="169"/>
      <c r="F44" s="70">
        <f>F35+F36+F41+F42+F37+F38+F39+F40+F43</f>
        <v>0</v>
      </c>
      <c r="G44" s="70">
        <f>G35+G36+G41+G42+G37+G38+G39+G40+G43</f>
        <v>0</v>
      </c>
      <c r="H44" s="70">
        <f t="shared" ref="H44:Q44" si="4">H35+H36+H41+H42+H37+H38+H39+H40+H43</f>
        <v>0</v>
      </c>
      <c r="I44" s="70">
        <f t="shared" si="4"/>
        <v>0</v>
      </c>
      <c r="J44" s="70">
        <f t="shared" si="4"/>
        <v>0</v>
      </c>
      <c r="K44" s="70">
        <f t="shared" si="4"/>
        <v>0</v>
      </c>
      <c r="L44" s="70">
        <f t="shared" si="4"/>
        <v>0</v>
      </c>
      <c r="M44" s="70">
        <f t="shared" si="4"/>
        <v>0</v>
      </c>
      <c r="N44" s="70">
        <f t="shared" si="4"/>
        <v>0</v>
      </c>
      <c r="O44" s="70">
        <f t="shared" si="4"/>
        <v>0</v>
      </c>
      <c r="P44" s="70">
        <f t="shared" si="4"/>
        <v>0</v>
      </c>
      <c r="Q44" s="70">
        <f t="shared" si="4"/>
        <v>0</v>
      </c>
      <c r="R44" s="71">
        <f t="shared" ref="R44:W44" si="5">R35+R36+R41+R42+R37+R38+R39+R40+R43</f>
        <v>0</v>
      </c>
      <c r="S44" s="71">
        <f t="shared" si="5"/>
        <v>0</v>
      </c>
      <c r="T44" s="71">
        <v>286.5</v>
      </c>
      <c r="U44" s="71">
        <v>286.5</v>
      </c>
      <c r="V44" s="70">
        <v>286.5</v>
      </c>
      <c r="W44" s="70">
        <f t="shared" si="5"/>
        <v>0</v>
      </c>
      <c r="X44" s="72"/>
    </row>
    <row r="45" spans="1:24" x14ac:dyDescent="0.25">
      <c r="A45" s="92"/>
      <c r="B45" s="93"/>
      <c r="C45" s="92"/>
      <c r="D45" s="94"/>
      <c r="E45" s="95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7"/>
      <c r="S45" s="97"/>
      <c r="T45" s="97"/>
      <c r="U45" s="97"/>
      <c r="V45" s="96"/>
      <c r="W45" s="96"/>
      <c r="X45" s="92"/>
    </row>
    <row r="46" spans="1:24" ht="15.75" x14ac:dyDescent="0.25">
      <c r="A46" s="98"/>
      <c r="B46" s="99" t="s">
        <v>17</v>
      </c>
      <c r="C46" s="98"/>
      <c r="D46" s="98"/>
      <c r="E46" s="95"/>
      <c r="F46" s="96"/>
      <c r="G46" s="96" t="s">
        <v>118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7"/>
      <c r="T46" s="97"/>
      <c r="U46" s="97"/>
      <c r="V46" s="96"/>
      <c r="W46" s="96"/>
      <c r="X46" s="98"/>
    </row>
    <row r="47" spans="1:24" x14ac:dyDescent="0.25">
      <c r="A47" s="100"/>
      <c r="B47" s="100"/>
      <c r="C47" s="100"/>
      <c r="D47" s="101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100"/>
    </row>
    <row r="48" spans="1:24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</row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ht="28.5" customHeight="1" x14ac:dyDescent="0.25"/>
    <row r="63" ht="45.75" customHeight="1" x14ac:dyDescent="0.25"/>
    <row r="64" ht="53.25" customHeight="1" x14ac:dyDescent="0.25"/>
    <row r="65" ht="57.75" customHeight="1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</sheetData>
  <sheetProtection insertColumns="0" insertRows="0" deleteColumns="0" deleteRows="0"/>
  <mergeCells count="52">
    <mergeCell ref="A24:A27"/>
    <mergeCell ref="B24:B27"/>
    <mergeCell ref="C24:C27"/>
    <mergeCell ref="D24:D27"/>
    <mergeCell ref="A29:A30"/>
    <mergeCell ref="B29:B30"/>
    <mergeCell ref="C29:C30"/>
    <mergeCell ref="D29:D30"/>
    <mergeCell ref="A33:A34"/>
    <mergeCell ref="B33:B34"/>
    <mergeCell ref="C33:C34"/>
    <mergeCell ref="D33:D34"/>
    <mergeCell ref="B20:X20"/>
    <mergeCell ref="B21:B22"/>
    <mergeCell ref="C21:C22"/>
    <mergeCell ref="D21:D22"/>
    <mergeCell ref="A21:A22"/>
    <mergeCell ref="A17:A19"/>
    <mergeCell ref="B17:B19"/>
    <mergeCell ref="C17:C19"/>
    <mergeCell ref="D17:D19"/>
    <mergeCell ref="A14:A15"/>
    <mergeCell ref="B14:B15"/>
    <mergeCell ref="C14:C15"/>
    <mergeCell ref="D14:D15"/>
    <mergeCell ref="B44:E44"/>
    <mergeCell ref="B35:D43"/>
    <mergeCell ref="A35:A43"/>
    <mergeCell ref="E38:Q38"/>
    <mergeCell ref="X14:X15"/>
    <mergeCell ref="F9:Q9"/>
    <mergeCell ref="R9:S9"/>
    <mergeCell ref="T9:U9"/>
    <mergeCell ref="F10:F11"/>
    <mergeCell ref="G10:Q10"/>
    <mergeCell ref="B13:X13"/>
    <mergeCell ref="W8:W11"/>
    <mergeCell ref="X8:X11"/>
    <mergeCell ref="X17:X19"/>
    <mergeCell ref="X35:X43"/>
    <mergeCell ref="A6:X6"/>
    <mergeCell ref="A7:X7"/>
    <mergeCell ref="B16:X16"/>
    <mergeCell ref="R10:R11"/>
    <mergeCell ref="T10:T11"/>
    <mergeCell ref="A8:A11"/>
    <mergeCell ref="B8:B11"/>
    <mergeCell ref="C8:C11"/>
    <mergeCell ref="D8:D11"/>
    <mergeCell ref="E8:E11"/>
    <mergeCell ref="F8:U8"/>
    <mergeCell ref="V8:V11"/>
  </mergeCells>
  <pageMargins left="0.23622047244094491" right="0.23622047244094491" top="0.35433070866141736" bottom="0.35433070866141736" header="0.11811023622047245" footer="0.11811023622047245"/>
  <pageSetup paperSize="9" scale="56" fitToHeight="0" orientation="landscape" r:id="rId1"/>
  <ignoredErrors>
    <ignoredError sqref="T36:T43 V36:W36 Q39:R39 E38 R38 Q42:R43 E41 R36 E42 E37 A16:K16 T16 U16:X16 A20:K20 E43 H37:I37 E39:E40 R40:R41 Q16:S16 E36 K37 U20:X20 T20 Q20:S20 V38:W4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10" workbookViewId="0">
      <selection activeCell="F28" sqref="F28"/>
    </sheetView>
  </sheetViews>
  <sheetFormatPr defaultColWidth="0" defaultRowHeight="12.75" zeroHeight="1" x14ac:dyDescent="0.2"/>
  <cols>
    <col min="1" max="1" width="4.7109375" style="4" customWidth="1"/>
    <col min="2" max="2" width="15.85546875" style="4" customWidth="1"/>
    <col min="3" max="3" width="25" style="4" customWidth="1"/>
    <col min="4" max="4" width="9.140625" style="4" customWidth="1"/>
    <col min="5" max="5" width="32.85546875" style="4" customWidth="1"/>
    <col min="6" max="6" width="37.7109375" style="4" customWidth="1"/>
    <col min="7" max="7" width="13" style="4" customWidth="1"/>
    <col min="8" max="9" width="9.140625" style="4" customWidth="1"/>
    <col min="10" max="10" width="11" style="4" customWidth="1"/>
    <col min="11" max="11" width="9.140625" style="4" customWidth="1"/>
    <col min="12" max="16384" width="9.140625" style="4" hidden="1"/>
  </cols>
  <sheetData>
    <row r="1" spans="1:11" x14ac:dyDescent="0.2">
      <c r="K1" s="5" t="s">
        <v>126</v>
      </c>
    </row>
    <row r="2" spans="1:11" x14ac:dyDescent="0.2">
      <c r="K2" s="5" t="s">
        <v>1</v>
      </c>
    </row>
    <row r="3" spans="1:11" x14ac:dyDescent="0.2">
      <c r="A3" s="4" t="s">
        <v>18</v>
      </c>
      <c r="K3" s="5" t="s">
        <v>2</v>
      </c>
    </row>
    <row r="4" spans="1:11" x14ac:dyDescent="0.2">
      <c r="A4" s="4" t="s">
        <v>19</v>
      </c>
      <c r="K4" s="5" t="s">
        <v>105</v>
      </c>
    </row>
    <row r="5" spans="1:11" x14ac:dyDescent="0.2">
      <c r="A5" s="4" t="s">
        <v>20</v>
      </c>
      <c r="K5" s="5" t="s">
        <v>4</v>
      </c>
    </row>
    <row r="6" spans="1:11" ht="15.75" x14ac:dyDescent="0.2">
      <c r="A6" s="201" t="s">
        <v>31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</row>
    <row r="7" spans="1:11" ht="15.75" x14ac:dyDescent="0.2">
      <c r="A7" s="202" t="s">
        <v>104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</row>
    <row r="8" spans="1:11" x14ac:dyDescent="0.2"/>
    <row r="9" spans="1:11" x14ac:dyDescent="0.2">
      <c r="A9" s="200" t="s">
        <v>6</v>
      </c>
      <c r="B9" s="200" t="s">
        <v>32</v>
      </c>
      <c r="C9" s="200" t="s">
        <v>23</v>
      </c>
      <c r="D9" s="200" t="s">
        <v>24</v>
      </c>
      <c r="E9" s="200" t="s">
        <v>33</v>
      </c>
      <c r="F9" s="200" t="s">
        <v>34</v>
      </c>
      <c r="G9" s="200" t="s">
        <v>35</v>
      </c>
      <c r="H9" s="200" t="s">
        <v>27</v>
      </c>
      <c r="I9" s="200" t="s">
        <v>36</v>
      </c>
      <c r="J9" s="200"/>
      <c r="K9" s="200" t="s">
        <v>39</v>
      </c>
    </row>
    <row r="10" spans="1:11" ht="51" x14ac:dyDescent="0.2">
      <c r="A10" s="200"/>
      <c r="B10" s="200"/>
      <c r="C10" s="200"/>
      <c r="D10" s="200"/>
      <c r="E10" s="200"/>
      <c r="F10" s="200"/>
      <c r="G10" s="200"/>
      <c r="H10" s="200"/>
      <c r="I10" s="1" t="s">
        <v>37</v>
      </c>
      <c r="J10" s="1" t="s">
        <v>38</v>
      </c>
      <c r="K10" s="200"/>
    </row>
    <row r="11" spans="1:11" x14ac:dyDescent="0.2">
      <c r="A11" s="2" t="s">
        <v>12</v>
      </c>
      <c r="B11" s="197" t="s">
        <v>40</v>
      </c>
      <c r="C11" s="198"/>
      <c r="D11" s="198"/>
      <c r="E11" s="198"/>
      <c r="F11" s="198"/>
      <c r="G11" s="198"/>
      <c r="H11" s="198"/>
      <c r="I11" s="198"/>
      <c r="J11" s="198"/>
      <c r="K11" s="199"/>
    </row>
    <row r="12" spans="1:11" ht="27" customHeight="1" x14ac:dyDescent="0.2">
      <c r="A12" s="2"/>
      <c r="B12" s="54"/>
      <c r="C12" s="54"/>
      <c r="D12" s="54"/>
      <c r="E12" s="54"/>
      <c r="F12" s="126"/>
      <c r="G12" s="55"/>
      <c r="H12" s="8"/>
      <c r="I12" s="55"/>
      <c r="J12" s="55"/>
      <c r="K12" s="2"/>
    </row>
    <row r="13" spans="1:11" ht="13.5" customHeight="1" x14ac:dyDescent="0.2">
      <c r="A13" s="2"/>
      <c r="B13" s="54"/>
      <c r="C13" s="54"/>
      <c r="D13" s="54"/>
      <c r="E13" s="54"/>
      <c r="F13" s="126"/>
      <c r="G13" s="55"/>
      <c r="H13" s="8"/>
      <c r="I13" s="55"/>
      <c r="J13" s="55"/>
      <c r="K13" s="2"/>
    </row>
    <row r="14" spans="1:11" ht="27" customHeight="1" x14ac:dyDescent="0.2">
      <c r="A14" s="2"/>
      <c r="B14" s="54"/>
      <c r="C14" s="54"/>
      <c r="D14" s="54"/>
      <c r="E14" s="54"/>
      <c r="F14" s="126"/>
      <c r="G14" s="55"/>
      <c r="H14" s="8"/>
      <c r="I14" s="55"/>
      <c r="J14" s="55"/>
      <c r="K14" s="2"/>
    </row>
    <row r="15" spans="1:11" ht="27" customHeight="1" x14ac:dyDescent="0.2">
      <c r="A15" s="2"/>
      <c r="B15" s="54"/>
      <c r="C15" s="54"/>
      <c r="D15" s="54"/>
      <c r="E15" s="54"/>
      <c r="F15" s="126"/>
      <c r="G15" s="55"/>
      <c r="H15" s="8"/>
      <c r="I15" s="55"/>
      <c r="J15" s="55"/>
      <c r="K15" s="2"/>
    </row>
    <row r="16" spans="1:11" ht="27" customHeight="1" x14ac:dyDescent="0.2">
      <c r="A16" s="2"/>
      <c r="B16" s="54"/>
      <c r="C16" s="54"/>
      <c r="D16" s="54"/>
      <c r="E16" s="54"/>
      <c r="F16" s="126"/>
      <c r="G16" s="55"/>
      <c r="H16" s="8"/>
      <c r="I16" s="55"/>
      <c r="J16" s="55"/>
      <c r="K16" s="2"/>
    </row>
    <row r="17" spans="1:11" ht="12" customHeight="1" x14ac:dyDescent="0.2">
      <c r="A17" s="2"/>
      <c r="B17" s="109"/>
      <c r="C17" s="54"/>
      <c r="D17" s="54"/>
      <c r="E17" s="54"/>
      <c r="F17" s="126"/>
      <c r="G17" s="55"/>
      <c r="H17" s="8"/>
      <c r="I17" s="55"/>
      <c r="J17" s="55"/>
      <c r="K17" s="2"/>
    </row>
    <row r="18" spans="1:11" x14ac:dyDescent="0.2">
      <c r="A18" s="2"/>
      <c r="B18" s="197"/>
      <c r="C18" s="198"/>
      <c r="D18" s="198"/>
      <c r="E18" s="198"/>
      <c r="F18" s="198"/>
      <c r="G18" s="198"/>
      <c r="H18" s="198"/>
      <c r="I18" s="198"/>
      <c r="J18" s="198"/>
      <c r="K18" s="199"/>
    </row>
    <row r="19" spans="1:11" x14ac:dyDescent="0.2">
      <c r="A19" s="2"/>
      <c r="B19" s="109"/>
      <c r="C19" s="54"/>
      <c r="D19" s="54"/>
      <c r="E19" s="54"/>
      <c r="F19" s="54"/>
      <c r="G19" s="55"/>
      <c r="H19" s="8"/>
      <c r="I19" s="55"/>
      <c r="J19" s="55"/>
      <c r="K19" s="2"/>
    </row>
    <row r="20" spans="1:11" x14ac:dyDescent="0.2">
      <c r="A20" s="2"/>
      <c r="B20" s="54"/>
      <c r="C20" s="54"/>
      <c r="D20" s="54"/>
      <c r="E20" s="54"/>
      <c r="F20" s="54"/>
      <c r="G20" s="55"/>
      <c r="H20" s="8"/>
      <c r="I20" s="55"/>
      <c r="J20" s="55"/>
      <c r="K20" s="2"/>
    </row>
    <row r="21" spans="1:11" x14ac:dyDescent="0.2">
      <c r="A21" s="2"/>
      <c r="B21" s="54"/>
      <c r="C21" s="54"/>
      <c r="D21" s="54"/>
      <c r="E21" s="54"/>
      <c r="F21" s="54"/>
      <c r="G21" s="55"/>
      <c r="H21" s="8"/>
      <c r="I21" s="55"/>
      <c r="J21" s="55"/>
      <c r="K21" s="2"/>
    </row>
    <row r="22" spans="1:11" x14ac:dyDescent="0.2">
      <c r="A22" s="2"/>
      <c r="B22" s="197"/>
      <c r="C22" s="198"/>
      <c r="D22" s="198"/>
      <c r="E22" s="198"/>
      <c r="F22" s="198"/>
      <c r="G22" s="198"/>
      <c r="H22" s="198"/>
      <c r="I22" s="198"/>
      <c r="J22" s="198"/>
      <c r="K22" s="199"/>
    </row>
    <row r="23" spans="1:11" x14ac:dyDescent="0.2">
      <c r="A23" s="2"/>
      <c r="B23" s="54"/>
      <c r="C23" s="54"/>
      <c r="D23" s="54"/>
      <c r="E23" s="54"/>
      <c r="F23" s="54"/>
      <c r="G23" s="55"/>
      <c r="H23" s="8"/>
      <c r="I23" s="55"/>
      <c r="J23" s="55"/>
      <c r="K23" s="2"/>
    </row>
    <row r="24" spans="1:11" x14ac:dyDescent="0.2">
      <c r="A24" s="2"/>
      <c r="B24" s="54"/>
      <c r="C24" s="54"/>
      <c r="D24" s="54"/>
      <c r="E24" s="54"/>
      <c r="F24" s="54"/>
      <c r="G24" s="55"/>
      <c r="H24" s="8"/>
      <c r="I24" s="55"/>
      <c r="J24" s="55"/>
      <c r="K24" s="2"/>
    </row>
    <row r="25" spans="1:11" x14ac:dyDescent="0.2">
      <c r="A25" s="2"/>
      <c r="B25" s="54"/>
      <c r="C25" s="54"/>
      <c r="D25" s="54"/>
      <c r="E25" s="54"/>
      <c r="F25" s="54"/>
      <c r="G25" s="55"/>
      <c r="H25" s="8"/>
      <c r="I25" s="55"/>
      <c r="J25" s="55"/>
      <c r="K25" s="2"/>
    </row>
    <row r="26" spans="1:11" x14ac:dyDescent="0.2">
      <c r="A26" s="2"/>
      <c r="B26" s="3"/>
      <c r="C26" s="3"/>
      <c r="D26" s="3"/>
      <c r="E26" s="3"/>
      <c r="F26" s="3"/>
      <c r="G26" s="9"/>
      <c r="H26" s="9"/>
      <c r="I26" s="9"/>
      <c r="J26" s="9"/>
      <c r="K26" s="3"/>
    </row>
    <row r="27" spans="1:11" x14ac:dyDescent="0.2"/>
    <row r="28" spans="1:11" ht="15.75" x14ac:dyDescent="0.25">
      <c r="B28" s="6" t="s">
        <v>42</v>
      </c>
      <c r="F28" s="4" t="s">
        <v>121</v>
      </c>
    </row>
    <row r="29" spans="1:11" x14ac:dyDescent="0.2"/>
  </sheetData>
  <mergeCells count="15">
    <mergeCell ref="A9:A10"/>
    <mergeCell ref="A6:K6"/>
    <mergeCell ref="A7:K7"/>
    <mergeCell ref="I9:J9"/>
    <mergeCell ref="K9:K10"/>
    <mergeCell ref="H9:H10"/>
    <mergeCell ref="G9:G10"/>
    <mergeCell ref="F9:F10"/>
    <mergeCell ref="E9:E10"/>
    <mergeCell ref="B11:K11"/>
    <mergeCell ref="B18:K18"/>
    <mergeCell ref="B22:K22"/>
    <mergeCell ref="D9:D10"/>
    <mergeCell ref="C9:C10"/>
    <mergeCell ref="B9:B10"/>
  </mergeCells>
  <pageMargins left="0.23622047244094491" right="0.23622047244094491" top="0.35433070866141736" bottom="0.35433070866141736" header="0.11811023622047245" footer="0.11811023622047245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УП</vt:lpstr>
      <vt:lpstr>План педнагрузки</vt:lpstr>
      <vt:lpstr>Кружки и секции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</dc:creator>
  <cp:lastModifiedBy>Admin_II</cp:lastModifiedBy>
  <cp:lastPrinted>2018-03-17T01:05:21Z</cp:lastPrinted>
  <dcterms:created xsi:type="dcterms:W3CDTF">2016-05-17T00:43:42Z</dcterms:created>
  <dcterms:modified xsi:type="dcterms:W3CDTF">2018-03-17T01:13:32Z</dcterms:modified>
</cp:coreProperties>
</file>